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5.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8.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9.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0.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1.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P:\Web Publishing\Final versions\Insolvency statistics\3 - Series 3\"/>
    </mc:Choice>
  </mc:AlternateContent>
  <xr:revisionPtr revIDLastSave="0" documentId="8_{46EDAF21-CEF5-4A7A-B49C-E05F52F0A205}" xr6:coauthVersionLast="47" xr6:coauthVersionMax="47" xr10:uidLastSave="{00000000-0000-0000-0000-000000000000}"/>
  <bookViews>
    <workbookView xWindow="-120" yWindow="-120" windowWidth="29040" windowHeight="15720" tabRatio="892" xr2:uid="{00000000-000D-0000-FFFF-FFFF00000000}"/>
  </bookViews>
  <sheets>
    <sheet name="Contents" sheetId="2" r:id="rId1"/>
    <sheet name="3.3.1" sheetId="25" r:id="rId2"/>
    <sheet name="3.3.2" sheetId="10" r:id="rId3"/>
    <sheet name="3.3.3" sheetId="11" r:id="rId4"/>
    <sheet name="3.3.4" sheetId="12" r:id="rId5"/>
    <sheet name="3.3.5" sheetId="13" r:id="rId6"/>
    <sheet name="3.3.6" sheetId="14" r:id="rId7"/>
    <sheet name="3.3.7" sheetId="15" r:id="rId8"/>
    <sheet name="3.3.8" sheetId="16" r:id="rId9"/>
    <sheet name="3.3.9" sheetId="17" r:id="rId10"/>
    <sheet name="3.3.10" sheetId="18" r:id="rId11"/>
    <sheet name="3.3.11" sheetId="19" r:id="rId12"/>
    <sheet name="3.3.12" sheetId="24" r:id="rId13"/>
    <sheet name="3.3.13" sheetId="20" r:id="rId14"/>
    <sheet name="3.3.14" sheetId="21" r:id="rId15"/>
    <sheet name="3.3.15" sheetId="23" r:id="rId16"/>
    <sheet name="3.3.16" sheetId="30" r:id="rId17"/>
    <sheet name="3.3.17" sheetId="26" r:id="rId18"/>
    <sheet name="3.3.18" sheetId="29" r:id="rId19"/>
    <sheet name="3.3.19" sheetId="31" r:id="rId20"/>
    <sheet name="3.3.20" sheetId="33" r:id="rId21"/>
    <sheet name="3.3.21" sheetId="35" r:id="rId22"/>
    <sheet name="3.3.22" sheetId="34" r:id="rId23"/>
  </sheets>
  <externalReferences>
    <externalReference r:id="rId24"/>
    <externalReference r:id="rId25"/>
  </externalReferences>
  <definedNames>
    <definedName name="_xlnm.Print_Area" localSheetId="10">'3.3.10'!$A$1:$X$596</definedName>
    <definedName name="_xlnm.Print_Area" localSheetId="11">'3.3.11'!$A$1:$L$98</definedName>
    <definedName name="_xlnm.Print_Area" localSheetId="12">'3.3.12'!$A$1:$M$97</definedName>
    <definedName name="_xlnm.Print_Area" localSheetId="13">'3.3.13'!$A$1:$Z$151</definedName>
    <definedName name="_xlnm.Print_Area" localSheetId="14">'3.3.14'!$A$1:$I$94</definedName>
    <definedName name="_xlnm.Print_Area" localSheetId="15">'3.3.15'!$A$1:$I$48</definedName>
    <definedName name="_xlnm.Print_Area" localSheetId="17">'3.3.17'!$A$1:$K$231</definedName>
    <definedName name="_xlnm.Print_Area" localSheetId="2">'3.3.2'!$A$1:$H$92</definedName>
    <definedName name="_xlnm.Print_Area" localSheetId="3">'3.3.3'!$A$1:$J$169</definedName>
    <definedName name="_xlnm.Print_Area" localSheetId="4">'3.3.4'!$A$1:$H$95</definedName>
    <definedName name="_xlnm.Print_Area" localSheetId="5">'3.3.5'!$A$1:$AC$95</definedName>
    <definedName name="_xlnm.Print_Area" localSheetId="6">'3.3.6'!$A$1:$R$95</definedName>
    <definedName name="_xlnm.Print_Area" localSheetId="7">'3.3.7'!$A$1:$Q$94</definedName>
    <definedName name="_xlnm.Print_Area" localSheetId="8">'3.3.8'!$A$1:$O$99</definedName>
    <definedName name="_xlnm.Print_Area" localSheetId="9">'3.3.9'!$A$1:$J$91</definedName>
    <definedName name="_xlnm.Print_Area" localSheetId="0">Contents!$A$1:$C$53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29" l="1"/>
  <c r="F173" i="29" s="1"/>
  <c r="G167" i="29"/>
  <c r="G173" i="29" s="1"/>
  <c r="H167" i="29"/>
  <c r="H173" i="29" s="1"/>
  <c r="I167" i="29"/>
  <c r="I173" i="29" s="1"/>
  <c r="J167" i="29"/>
  <c r="J173" i="29" s="1"/>
  <c r="K167" i="29"/>
  <c r="K173" i="29" s="1"/>
  <c r="L167" i="29"/>
  <c r="L173" i="29" s="1"/>
  <c r="M167" i="29"/>
  <c r="M173" i="29" s="1"/>
  <c r="C167" i="29"/>
  <c r="C173" i="29" s="1"/>
  <c r="D167" i="29"/>
  <c r="D173" i="29" s="1"/>
  <c r="H109" i="29"/>
  <c r="C116" i="29"/>
  <c r="D116" i="29"/>
  <c r="E116" i="29"/>
  <c r="F116" i="29"/>
  <c r="G116" i="29"/>
  <c r="J58" i="29"/>
  <c r="O58" i="29"/>
  <c r="N58" i="29"/>
  <c r="M58" i="29"/>
  <c r="L58" i="29"/>
  <c r="K58" i="29"/>
  <c r="I58" i="29"/>
  <c r="H58" i="29"/>
  <c r="G58" i="29"/>
  <c r="F58" i="29"/>
  <c r="E58" i="29"/>
  <c r="D58" i="29"/>
  <c r="C58" i="29"/>
  <c r="B58" i="29"/>
  <c r="B128" i="11"/>
  <c r="C128" i="11"/>
  <c r="D128" i="11"/>
  <c r="E128" i="11"/>
  <c r="F128" i="11"/>
  <c r="B121" i="11"/>
  <c r="C121" i="11"/>
  <c r="G121" i="11" s="1"/>
  <c r="D121" i="11"/>
  <c r="E121" i="11"/>
  <c r="F121" i="11"/>
  <c r="G114" i="11"/>
  <c r="B583" i="18"/>
  <c r="D583" i="18"/>
  <c r="E583" i="18"/>
  <c r="F583" i="18"/>
  <c r="H583" i="18"/>
  <c r="I583" i="18"/>
  <c r="K583" i="18"/>
  <c r="M583" i="18"/>
  <c r="N583" i="18"/>
  <c r="O583" i="18"/>
  <c r="P583" i="18"/>
  <c r="Q583" i="18"/>
  <c r="D561" i="18"/>
  <c r="E561" i="18"/>
  <c r="F561" i="18"/>
  <c r="H561" i="18"/>
  <c r="Q538" i="18"/>
  <c r="I561" i="18" s="1"/>
  <c r="M438" i="18"/>
  <c r="H461" i="18" s="1"/>
  <c r="M337" i="18"/>
  <c r="M238" i="18"/>
  <c r="M138" i="18"/>
  <c r="M38" i="18"/>
  <c r="B61" i="18" s="1"/>
  <c r="B30" i="35"/>
  <c r="C30" i="35"/>
  <c r="G30" i="35"/>
  <c r="H30" i="35"/>
  <c r="B23" i="35"/>
  <c r="C23" i="35"/>
  <c r="G23" i="35"/>
  <c r="H23" i="35"/>
  <c r="J16" i="35"/>
  <c r="E16" i="35"/>
  <c r="B30" i="34"/>
  <c r="C30" i="34"/>
  <c r="F30" i="34"/>
  <c r="G30" i="34"/>
  <c r="H30" i="34"/>
  <c r="K30" i="34"/>
  <c r="L30" i="34"/>
  <c r="M30" i="34"/>
  <c r="N30" i="34"/>
  <c r="O30" i="34"/>
  <c r="Q30" i="34"/>
  <c r="R30" i="34"/>
  <c r="U30" i="34"/>
  <c r="V30" i="34"/>
  <c r="W30" i="34"/>
  <c r="X30" i="34"/>
  <c r="Y30" i="34"/>
  <c r="C23" i="34"/>
  <c r="F23" i="34"/>
  <c r="G23" i="34"/>
  <c r="H23" i="34"/>
  <c r="K23" i="34"/>
  <c r="L23" i="34"/>
  <c r="M23" i="34"/>
  <c r="N23" i="34"/>
  <c r="O23" i="34"/>
  <c r="Q23" i="34"/>
  <c r="R23" i="34"/>
  <c r="S23" i="34"/>
  <c r="V23" i="34"/>
  <c r="W23" i="34"/>
  <c r="X23" i="34"/>
  <c r="Y23" i="34"/>
  <c r="U23" i="34"/>
  <c r="S16" i="34"/>
  <c r="I16" i="34"/>
  <c r="D16" i="34"/>
  <c r="B23" i="34" s="1"/>
  <c r="S23" i="33"/>
  <c r="S22" i="33"/>
  <c r="D30" i="33"/>
  <c r="R23" i="33"/>
  <c r="L23" i="33"/>
  <c r="M23" i="33"/>
  <c r="N23" i="33"/>
  <c r="O23" i="33"/>
  <c r="P23" i="33"/>
  <c r="G23" i="33"/>
  <c r="H23" i="33"/>
  <c r="I23" i="33"/>
  <c r="J23" i="33"/>
  <c r="C23" i="33"/>
  <c r="E16" i="33"/>
  <c r="B23" i="33" s="1"/>
  <c r="C62" i="31"/>
  <c r="C63" i="31"/>
  <c r="S49" i="31"/>
  <c r="G56" i="31"/>
  <c r="H56" i="31"/>
  <c r="I56" i="31"/>
  <c r="J56" i="31"/>
  <c r="K56" i="31"/>
  <c r="L56" i="31"/>
  <c r="M56" i="31"/>
  <c r="N56" i="31"/>
  <c r="O56" i="31"/>
  <c r="P56" i="31"/>
  <c r="Q56" i="31"/>
  <c r="R56" i="31"/>
  <c r="D56" i="31"/>
  <c r="E56" i="31"/>
  <c r="F56" i="31"/>
  <c r="C56" i="31"/>
  <c r="J27" i="31"/>
  <c r="K27" i="31"/>
  <c r="L27" i="31"/>
  <c r="M27" i="31"/>
  <c r="N27" i="31"/>
  <c r="O20" i="31"/>
  <c r="H20" i="31"/>
  <c r="F27" i="31" s="1"/>
  <c r="C27" i="31"/>
  <c r="D27" i="31"/>
  <c r="N29" i="29"/>
  <c r="M29" i="29"/>
  <c r="L29" i="29"/>
  <c r="K29" i="29"/>
  <c r="G29" i="29"/>
  <c r="H29" i="29"/>
  <c r="B29" i="29"/>
  <c r="C29" i="29"/>
  <c r="D29" i="29"/>
  <c r="B27" i="23"/>
  <c r="C27" i="23"/>
  <c r="D27" i="23"/>
  <c r="E27" i="23"/>
  <c r="F27" i="23"/>
  <c r="G27" i="23"/>
  <c r="H27" i="23"/>
  <c r="B20" i="23"/>
  <c r="C20" i="23"/>
  <c r="D20" i="23"/>
  <c r="E20" i="23"/>
  <c r="F20" i="23"/>
  <c r="G20" i="23"/>
  <c r="H20" i="23"/>
  <c r="H13" i="23"/>
  <c r="G29" i="21"/>
  <c r="B52" i="21" s="1"/>
  <c r="B75" i="20"/>
  <c r="C75" i="20"/>
  <c r="E75" i="20"/>
  <c r="F75" i="20"/>
  <c r="G75" i="20"/>
  <c r="H75" i="20"/>
  <c r="I75" i="20"/>
  <c r="J75" i="20"/>
  <c r="L75" i="20"/>
  <c r="M75" i="20"/>
  <c r="N75" i="20"/>
  <c r="O75" i="20"/>
  <c r="P75" i="20"/>
  <c r="Q75" i="20"/>
  <c r="R75" i="20"/>
  <c r="S75" i="20"/>
  <c r="T75" i="20"/>
  <c r="V75" i="20"/>
  <c r="W75" i="20"/>
  <c r="X75" i="20"/>
  <c r="Y75" i="20"/>
  <c r="Z75" i="20"/>
  <c r="C52" i="20"/>
  <c r="E52" i="20"/>
  <c r="F52" i="20"/>
  <c r="G52" i="20"/>
  <c r="H52" i="20"/>
  <c r="I52" i="20"/>
  <c r="J52" i="20"/>
  <c r="L52" i="20"/>
  <c r="O52" i="20"/>
  <c r="Q52" i="20"/>
  <c r="R52" i="20"/>
  <c r="S52" i="20"/>
  <c r="T52" i="20"/>
  <c r="V52" i="20"/>
  <c r="W52" i="20"/>
  <c r="X52" i="20"/>
  <c r="Y52" i="20"/>
  <c r="Z29" i="20"/>
  <c r="M52" i="20" s="1"/>
  <c r="F29" i="10"/>
  <c r="B52" i="10" s="1"/>
  <c r="B52" i="24"/>
  <c r="L29" i="24"/>
  <c r="C52" i="24" s="1"/>
  <c r="B74" i="19"/>
  <c r="C74" i="19"/>
  <c r="F74" i="19"/>
  <c r="H74" i="19"/>
  <c r="I74" i="19"/>
  <c r="J74" i="19"/>
  <c r="K74" i="19"/>
  <c r="L74" i="19"/>
  <c r="L29" i="19"/>
  <c r="B52" i="19" s="1"/>
  <c r="C74" i="17"/>
  <c r="D74" i="17"/>
  <c r="E74" i="17"/>
  <c r="F74" i="17"/>
  <c r="G74" i="17"/>
  <c r="H74" i="17"/>
  <c r="I74" i="17"/>
  <c r="J74" i="17"/>
  <c r="J29" i="17"/>
  <c r="D52" i="17" s="1"/>
  <c r="B74" i="16"/>
  <c r="C74" i="16"/>
  <c r="D74" i="16"/>
  <c r="E74" i="16"/>
  <c r="F74" i="16"/>
  <c r="G74" i="16"/>
  <c r="H74" i="16"/>
  <c r="J74" i="16"/>
  <c r="K74" i="16"/>
  <c r="L74" i="16"/>
  <c r="M74" i="16"/>
  <c r="N74" i="16"/>
  <c r="C52" i="16"/>
  <c r="D52" i="16"/>
  <c r="E52" i="16"/>
  <c r="F52" i="16"/>
  <c r="G52" i="16"/>
  <c r="N29" i="16"/>
  <c r="H52" i="16" s="1"/>
  <c r="P51" i="29" l="1"/>
  <c r="B561" i="18"/>
  <c r="Q561" i="18"/>
  <c r="P561" i="18"/>
  <c r="O561" i="18"/>
  <c r="N561" i="18"/>
  <c r="M561" i="18"/>
  <c r="K561" i="18"/>
  <c r="G461" i="18"/>
  <c r="F461" i="18"/>
  <c r="E461" i="18"/>
  <c r="D461" i="18"/>
  <c r="C461" i="18"/>
  <c r="B360" i="18"/>
  <c r="B461" i="18"/>
  <c r="M461" i="18"/>
  <c r="L461" i="18"/>
  <c r="K461" i="18"/>
  <c r="J461" i="18"/>
  <c r="I461" i="18"/>
  <c r="I360" i="18"/>
  <c r="H360" i="18"/>
  <c r="G360" i="18"/>
  <c r="F360" i="18"/>
  <c r="M360" i="18"/>
  <c r="L360" i="18"/>
  <c r="K360" i="18"/>
  <c r="J360" i="18"/>
  <c r="E360" i="18"/>
  <c r="D360" i="18"/>
  <c r="C360" i="18"/>
  <c r="E261" i="18"/>
  <c r="C261" i="18"/>
  <c r="M261" i="18"/>
  <c r="L261" i="18"/>
  <c r="K261" i="18"/>
  <c r="J261" i="18"/>
  <c r="I261" i="18"/>
  <c r="H261" i="18"/>
  <c r="G261" i="18"/>
  <c r="F261" i="18"/>
  <c r="D261" i="18"/>
  <c r="B261" i="18"/>
  <c r="M161" i="18"/>
  <c r="L161" i="18"/>
  <c r="K161" i="18"/>
  <c r="J161" i="18"/>
  <c r="I161" i="18"/>
  <c r="H161" i="18"/>
  <c r="G161" i="18"/>
  <c r="F161" i="18"/>
  <c r="E161" i="18"/>
  <c r="D161" i="18"/>
  <c r="C161" i="18"/>
  <c r="B161" i="18"/>
  <c r="M61" i="18"/>
  <c r="L61" i="18"/>
  <c r="K61" i="18"/>
  <c r="J61" i="18"/>
  <c r="G61" i="18"/>
  <c r="F61" i="18"/>
  <c r="I61" i="18"/>
  <c r="H61" i="18"/>
  <c r="E61" i="18"/>
  <c r="D61" i="18"/>
  <c r="C61" i="18"/>
  <c r="D23" i="34"/>
  <c r="G27" i="31"/>
  <c r="G52" i="21"/>
  <c r="D52" i="21"/>
  <c r="E52" i="21"/>
  <c r="C52" i="21"/>
  <c r="N52" i="20"/>
  <c r="P52" i="20"/>
  <c r="B52" i="20"/>
  <c r="Z52" i="20"/>
  <c r="F52" i="10"/>
  <c r="E52" i="10"/>
  <c r="D52" i="10"/>
  <c r="C52" i="10"/>
  <c r="L52" i="24"/>
  <c r="K52" i="24"/>
  <c r="J52" i="24"/>
  <c r="I52" i="24"/>
  <c r="G52" i="24"/>
  <c r="D52" i="24"/>
  <c r="L52" i="19"/>
  <c r="K52" i="19"/>
  <c r="J52" i="19"/>
  <c r="I52" i="19"/>
  <c r="H52" i="19"/>
  <c r="F52" i="19"/>
  <c r="E52" i="19"/>
  <c r="C52" i="19"/>
  <c r="J52" i="17"/>
  <c r="H52" i="17"/>
  <c r="G52" i="17"/>
  <c r="F52" i="17"/>
  <c r="C52" i="17"/>
  <c r="I52" i="17"/>
  <c r="E52" i="17"/>
  <c r="B52" i="16"/>
  <c r="N52" i="16"/>
  <c r="M52" i="16"/>
  <c r="L52" i="16"/>
  <c r="K52" i="16"/>
  <c r="J52" i="16"/>
  <c r="L75" i="15"/>
  <c r="N75" i="15"/>
  <c r="Q30" i="15"/>
  <c r="D53" i="15" s="1"/>
  <c r="B74" i="14"/>
  <c r="C74" i="14"/>
  <c r="D74" i="14"/>
  <c r="E74" i="14"/>
  <c r="F74" i="14"/>
  <c r="G74" i="14"/>
  <c r="H74" i="14"/>
  <c r="I74" i="14"/>
  <c r="J74" i="14"/>
  <c r="K74" i="14"/>
  <c r="L74" i="14"/>
  <c r="M74" i="14"/>
  <c r="N74" i="14"/>
  <c r="O74" i="14"/>
  <c r="Q74" i="14"/>
  <c r="B52" i="14"/>
  <c r="C52" i="14"/>
  <c r="D52" i="14"/>
  <c r="E52" i="14"/>
  <c r="F52" i="14"/>
  <c r="G52" i="14"/>
  <c r="H52" i="14"/>
  <c r="I52" i="14"/>
  <c r="J52" i="14"/>
  <c r="K52" i="14"/>
  <c r="L52" i="14"/>
  <c r="M52" i="14"/>
  <c r="N52" i="14"/>
  <c r="O52" i="14"/>
  <c r="Q29" i="14"/>
  <c r="B74" i="13"/>
  <c r="C74" i="13"/>
  <c r="D74" i="13"/>
  <c r="E74" i="13"/>
  <c r="F74" i="13"/>
  <c r="G74" i="13"/>
  <c r="H74" i="13"/>
  <c r="I74" i="13"/>
  <c r="P74" i="13"/>
  <c r="Q74" i="13"/>
  <c r="R74" i="13"/>
  <c r="S74" i="13"/>
  <c r="T74" i="13"/>
  <c r="U74" i="13"/>
  <c r="V74" i="13"/>
  <c r="X74" i="13"/>
  <c r="Y74" i="13"/>
  <c r="Z74" i="13"/>
  <c r="AA74" i="13"/>
  <c r="AB74" i="13"/>
  <c r="AC74" i="13"/>
  <c r="AC29" i="13"/>
  <c r="B52" i="13" s="1"/>
  <c r="G29" i="11"/>
  <c r="B52" i="11" s="1"/>
  <c r="B74" i="12"/>
  <c r="C74" i="12"/>
  <c r="D74" i="12"/>
  <c r="E74" i="12"/>
  <c r="F74" i="12"/>
  <c r="G74" i="12"/>
  <c r="G29" i="12"/>
  <c r="B52" i="12" s="1"/>
  <c r="R55" i="31"/>
  <c r="R63" i="31" s="1"/>
  <c r="G74" i="24" l="1"/>
  <c r="I53" i="15"/>
  <c r="Q53" i="15"/>
  <c r="P53" i="15"/>
  <c r="O53" i="15"/>
  <c r="M53" i="15"/>
  <c r="E53" i="15"/>
  <c r="B53" i="15"/>
  <c r="K53" i="15"/>
  <c r="H53" i="15"/>
  <c r="G53" i="15"/>
  <c r="F53" i="15"/>
  <c r="AC52" i="13"/>
  <c r="AB52" i="13"/>
  <c r="AA52" i="13"/>
  <c r="Z52" i="13"/>
  <c r="X52" i="13"/>
  <c r="E52" i="13"/>
  <c r="U52" i="13"/>
  <c r="S52" i="13"/>
  <c r="R52" i="13"/>
  <c r="Q52" i="13"/>
  <c r="P52" i="13"/>
  <c r="I52" i="13"/>
  <c r="H52" i="13"/>
  <c r="G52" i="13"/>
  <c r="Y52" i="13"/>
  <c r="F52" i="13"/>
  <c r="V52" i="13"/>
  <c r="D52" i="13"/>
  <c r="C52" i="13"/>
  <c r="T52" i="13"/>
  <c r="E52" i="11"/>
  <c r="D52" i="11"/>
  <c r="C52" i="11"/>
  <c r="E52" i="12"/>
  <c r="F52" i="12"/>
  <c r="D52" i="12"/>
  <c r="C52" i="12"/>
  <c r="G52" i="12" s="1"/>
  <c r="C96" i="25"/>
  <c r="D95" i="25"/>
  <c r="C95" i="25"/>
  <c r="K91" i="25"/>
  <c r="C86" i="25"/>
  <c r="C77" i="25"/>
  <c r="C76" i="25"/>
  <c r="C72" i="25"/>
  <c r="K37" i="25"/>
  <c r="K25" i="25"/>
  <c r="K24" i="25"/>
  <c r="A31" i="35"/>
  <c r="J15" i="35"/>
  <c r="H22" i="35" s="1"/>
  <c r="E15" i="35"/>
  <c r="C22" i="35" s="1"/>
  <c r="J14" i="35"/>
  <c r="H21" i="35" s="1"/>
  <c r="E14" i="35"/>
  <c r="C21" i="35" s="1"/>
  <c r="J13" i="35"/>
  <c r="I20" i="35" s="1"/>
  <c r="E13" i="35"/>
  <c r="C20" i="35" s="1"/>
  <c r="J12" i="35"/>
  <c r="I19" i="35" s="1"/>
  <c r="E12" i="35"/>
  <c r="B19" i="35" s="1"/>
  <c r="J11" i="35"/>
  <c r="H18" i="35" s="1"/>
  <c r="E11" i="35"/>
  <c r="D18" i="35" s="1"/>
  <c r="A3" i="35"/>
  <c r="A2" i="35"/>
  <c r="A3" i="34"/>
  <c r="A32" i="34"/>
  <c r="Y22" i="34"/>
  <c r="X22" i="34"/>
  <c r="W22" i="34"/>
  <c r="V22" i="34"/>
  <c r="U22" i="34"/>
  <c r="S22" i="34"/>
  <c r="O22" i="34"/>
  <c r="N22" i="34"/>
  <c r="M22" i="34"/>
  <c r="L22" i="34"/>
  <c r="K22" i="34"/>
  <c r="H22" i="34"/>
  <c r="G22" i="34"/>
  <c r="F22" i="34"/>
  <c r="Y21" i="34"/>
  <c r="X21" i="34"/>
  <c r="W21" i="34"/>
  <c r="V21" i="34"/>
  <c r="U21" i="34"/>
  <c r="O21" i="34"/>
  <c r="N21" i="34"/>
  <c r="N29" i="34" s="1"/>
  <c r="M21" i="34"/>
  <c r="L21" i="34"/>
  <c r="K21" i="34"/>
  <c r="H21" i="34"/>
  <c r="G21" i="34"/>
  <c r="F21" i="34"/>
  <c r="Y20" i="34"/>
  <c r="X20" i="34"/>
  <c r="W20" i="34"/>
  <c r="V20" i="34"/>
  <c r="U20" i="34"/>
  <c r="O20" i="34"/>
  <c r="N20" i="34"/>
  <c r="M20" i="34"/>
  <c r="L20" i="34"/>
  <c r="K20" i="34"/>
  <c r="H20" i="34"/>
  <c r="G20" i="34"/>
  <c r="F20" i="34"/>
  <c r="Y19" i="34"/>
  <c r="X19" i="34"/>
  <c r="W19" i="34"/>
  <c r="V19" i="34"/>
  <c r="U19" i="34"/>
  <c r="O19" i="34"/>
  <c r="N19" i="34"/>
  <c r="M19" i="34"/>
  <c r="L19" i="34"/>
  <c r="K19" i="34"/>
  <c r="H19" i="34"/>
  <c r="G19" i="34"/>
  <c r="F19" i="34"/>
  <c r="Y18" i="34"/>
  <c r="X18" i="34"/>
  <c r="W18" i="34"/>
  <c r="V18" i="34"/>
  <c r="U18" i="34"/>
  <c r="R18" i="34"/>
  <c r="O18" i="34"/>
  <c r="N18" i="34"/>
  <c r="M18" i="34"/>
  <c r="L18" i="34"/>
  <c r="K18" i="34"/>
  <c r="H18" i="34"/>
  <c r="G18" i="34"/>
  <c r="G26" i="34" s="1"/>
  <c r="F18" i="34"/>
  <c r="S15" i="34"/>
  <c r="R22" i="34" s="1"/>
  <c r="I15" i="34"/>
  <c r="D15" i="34"/>
  <c r="D22" i="34" s="1"/>
  <c r="S14" i="34"/>
  <c r="Q21" i="34" s="1"/>
  <c r="I14" i="34"/>
  <c r="D14" i="34"/>
  <c r="D21" i="34" s="1"/>
  <c r="S13" i="34"/>
  <c r="S20" i="34" s="1"/>
  <c r="I13" i="34"/>
  <c r="D13" i="34"/>
  <c r="D20" i="34" s="1"/>
  <c r="S12" i="34"/>
  <c r="I12" i="34"/>
  <c r="D12" i="34"/>
  <c r="B19" i="34" s="1"/>
  <c r="S11" i="34"/>
  <c r="Q18" i="34" s="1"/>
  <c r="I11" i="34"/>
  <c r="D11" i="34"/>
  <c r="A2" i="34"/>
  <c r="A3" i="33"/>
  <c r="A32" i="33"/>
  <c r="D29" i="33"/>
  <c r="T28" i="33"/>
  <c r="D28" i="33"/>
  <c r="S30" i="33"/>
  <c r="R22" i="33"/>
  <c r="P22" i="33"/>
  <c r="P30" i="33" s="1"/>
  <c r="O22" i="33"/>
  <c r="O30" i="33" s="1"/>
  <c r="N22" i="33"/>
  <c r="N30" i="33" s="1"/>
  <c r="M22" i="33"/>
  <c r="M30" i="33" s="1"/>
  <c r="L22" i="33"/>
  <c r="L30" i="33" s="1"/>
  <c r="J22" i="33"/>
  <c r="J30" i="33" s="1"/>
  <c r="I22" i="33"/>
  <c r="I30" i="33" s="1"/>
  <c r="H22" i="33"/>
  <c r="H30" i="33" s="1"/>
  <c r="G22" i="33"/>
  <c r="G30" i="33" s="1"/>
  <c r="C22" i="33"/>
  <c r="C30" i="33" s="1"/>
  <c r="B22" i="33"/>
  <c r="B30" i="33" s="1"/>
  <c r="S21" i="33"/>
  <c r="S28" i="33" s="1"/>
  <c r="R21" i="33"/>
  <c r="R28" i="33" s="1"/>
  <c r="P21" i="33"/>
  <c r="P28" i="33" s="1"/>
  <c r="O21" i="33"/>
  <c r="O28" i="33" s="1"/>
  <c r="N21" i="33"/>
  <c r="N28" i="33" s="1"/>
  <c r="M21" i="33"/>
  <c r="M28" i="33" s="1"/>
  <c r="L21" i="33"/>
  <c r="L28" i="33" s="1"/>
  <c r="J21" i="33"/>
  <c r="J28" i="33" s="1"/>
  <c r="I21" i="33"/>
  <c r="I28" i="33" s="1"/>
  <c r="H21" i="33"/>
  <c r="H28" i="33" s="1"/>
  <c r="G21" i="33"/>
  <c r="G28" i="33" s="1"/>
  <c r="E14" i="33"/>
  <c r="C21" i="33" s="1"/>
  <c r="C28" i="33" s="1"/>
  <c r="A2" i="33"/>
  <c r="A3" i="31"/>
  <c r="A65" i="31"/>
  <c r="Q55" i="31"/>
  <c r="Q63" i="31" s="1"/>
  <c r="P55" i="31"/>
  <c r="P63" i="31" s="1"/>
  <c r="O55" i="31"/>
  <c r="O63" i="31" s="1"/>
  <c r="N55" i="31"/>
  <c r="M55" i="31"/>
  <c r="M63" i="31" s="1"/>
  <c r="L55" i="31"/>
  <c r="L63" i="31" s="1"/>
  <c r="K55" i="31"/>
  <c r="K63" i="31" s="1"/>
  <c r="J55" i="31"/>
  <c r="J63" i="31" s="1"/>
  <c r="I55" i="31"/>
  <c r="I63" i="31" s="1"/>
  <c r="H55" i="31"/>
  <c r="H63" i="31" s="1"/>
  <c r="G55" i="31"/>
  <c r="G63" i="31" s="1"/>
  <c r="F55" i="31"/>
  <c r="F63" i="31" s="1"/>
  <c r="E55" i="31"/>
  <c r="E63" i="31" s="1"/>
  <c r="D55" i="31"/>
  <c r="D63" i="31" s="1"/>
  <c r="C55" i="31"/>
  <c r="R54" i="31"/>
  <c r="R61" i="31" s="1"/>
  <c r="Q54" i="31"/>
  <c r="Q61" i="31" s="1"/>
  <c r="P54" i="31"/>
  <c r="P61" i="31" s="1"/>
  <c r="O54" i="31"/>
  <c r="O61" i="31" s="1"/>
  <c r="N54" i="31"/>
  <c r="N61" i="31" s="1"/>
  <c r="M54" i="31"/>
  <c r="M61" i="31" s="1"/>
  <c r="L54" i="31"/>
  <c r="L61" i="31" s="1"/>
  <c r="K54" i="31"/>
  <c r="K61" i="31" s="1"/>
  <c r="J54" i="31"/>
  <c r="J61" i="31" s="1"/>
  <c r="I54" i="31"/>
  <c r="I61" i="31" s="1"/>
  <c r="H54" i="31"/>
  <c r="H61" i="31" s="1"/>
  <c r="G54" i="31"/>
  <c r="G61" i="31" s="1"/>
  <c r="F54" i="31"/>
  <c r="F61" i="31" s="1"/>
  <c r="E54" i="31"/>
  <c r="E61" i="31" s="1"/>
  <c r="D54" i="31"/>
  <c r="D61" i="31" s="1"/>
  <c r="C54" i="31"/>
  <c r="C61" i="31" s="1"/>
  <c r="S48" i="31"/>
  <c r="S47" i="31"/>
  <c r="A36" i="31"/>
  <c r="N26" i="31"/>
  <c r="N34" i="31" s="1"/>
  <c r="M26" i="31"/>
  <c r="M34" i="31" s="1"/>
  <c r="L26" i="31"/>
  <c r="L34" i="31" s="1"/>
  <c r="K26" i="31"/>
  <c r="K34" i="31" s="1"/>
  <c r="J26" i="31"/>
  <c r="J34" i="31" s="1"/>
  <c r="D26" i="31"/>
  <c r="D34" i="31" s="1"/>
  <c r="C26" i="31"/>
  <c r="C34" i="31" s="1"/>
  <c r="N25" i="31"/>
  <c r="M25" i="31"/>
  <c r="M32" i="31" s="1"/>
  <c r="L25" i="31"/>
  <c r="L32" i="31" s="1"/>
  <c r="K25" i="31"/>
  <c r="J25" i="31"/>
  <c r="D25" i="31"/>
  <c r="D32" i="31" s="1"/>
  <c r="C25" i="31"/>
  <c r="O19" i="31"/>
  <c r="H19" i="31"/>
  <c r="G26" i="31" s="1"/>
  <c r="G34" i="31" s="1"/>
  <c r="O18" i="31"/>
  <c r="H18" i="31"/>
  <c r="G25" i="31" s="1"/>
  <c r="G32" i="31" s="1"/>
  <c r="A2" i="31"/>
  <c r="A3" i="29"/>
  <c r="A176" i="29"/>
  <c r="M166" i="29"/>
  <c r="M172" i="29" s="1"/>
  <c r="L166" i="29"/>
  <c r="L172" i="29" s="1"/>
  <c r="K166" i="29"/>
  <c r="K172" i="29" s="1"/>
  <c r="J166" i="29"/>
  <c r="J172" i="29" s="1"/>
  <c r="I166" i="29"/>
  <c r="I172" i="29" s="1"/>
  <c r="H166" i="29"/>
  <c r="H172" i="29" s="1"/>
  <c r="G166" i="29"/>
  <c r="G172" i="29" s="1"/>
  <c r="F166" i="29"/>
  <c r="F172" i="29" s="1"/>
  <c r="D166" i="29"/>
  <c r="D172" i="29" s="1"/>
  <c r="C166" i="29"/>
  <c r="C172" i="29" s="1"/>
  <c r="G115" i="29"/>
  <c r="F115" i="29"/>
  <c r="E115" i="29"/>
  <c r="D115" i="29"/>
  <c r="C115" i="29"/>
  <c r="H108" i="29"/>
  <c r="H107" i="29"/>
  <c r="A66" i="29"/>
  <c r="A124" i="29" s="1"/>
  <c r="O57" i="29"/>
  <c r="N57" i="29"/>
  <c r="M57" i="29"/>
  <c r="L57" i="29"/>
  <c r="K57" i="29"/>
  <c r="J57" i="29"/>
  <c r="I57" i="29"/>
  <c r="H57" i="29"/>
  <c r="G57" i="29"/>
  <c r="F57" i="29"/>
  <c r="E57" i="29"/>
  <c r="D57" i="29"/>
  <c r="C57" i="29"/>
  <c r="B57" i="29"/>
  <c r="P50" i="29"/>
  <c r="A38" i="29"/>
  <c r="N33" i="29"/>
  <c r="M33" i="29"/>
  <c r="L33" i="29"/>
  <c r="K33" i="29"/>
  <c r="N28" i="29"/>
  <c r="M28" i="29"/>
  <c r="L28" i="29"/>
  <c r="K28" i="29"/>
  <c r="H28" i="29"/>
  <c r="H35" i="29" s="1"/>
  <c r="G28" i="29"/>
  <c r="G35" i="29" s="1"/>
  <c r="D28" i="29"/>
  <c r="D35" i="29" s="1"/>
  <c r="C28" i="29"/>
  <c r="C35" i="29" s="1"/>
  <c r="B28" i="29"/>
  <c r="B35" i="29" s="1"/>
  <c r="H27" i="29"/>
  <c r="G27" i="29"/>
  <c r="D27" i="29"/>
  <c r="D33" i="29" s="1"/>
  <c r="C27" i="29"/>
  <c r="B27" i="29"/>
  <c r="B33" i="29" s="1"/>
  <c r="H26" i="29"/>
  <c r="G26" i="29"/>
  <c r="A2" i="29"/>
  <c r="A3" i="26"/>
  <c r="B201" i="26"/>
  <c r="G191" i="26"/>
  <c r="G205" i="26" s="1"/>
  <c r="F191" i="26"/>
  <c r="F205" i="26" s="1"/>
  <c r="E191" i="26"/>
  <c r="D191" i="26"/>
  <c r="D205" i="26" s="1"/>
  <c r="C191" i="26"/>
  <c r="C205" i="26" s="1"/>
  <c r="B191" i="26"/>
  <c r="G190" i="26"/>
  <c r="F190" i="26"/>
  <c r="E190" i="26"/>
  <c r="E204" i="26" s="1"/>
  <c r="D190" i="26"/>
  <c r="D204" i="26" s="1"/>
  <c r="C190" i="26"/>
  <c r="B190" i="26"/>
  <c r="B204" i="26" s="1"/>
  <c r="G189" i="26"/>
  <c r="G204" i="26" s="1"/>
  <c r="F189" i="26"/>
  <c r="F204" i="26" s="1"/>
  <c r="E189" i="26"/>
  <c r="D189" i="26"/>
  <c r="C189" i="26"/>
  <c r="C203" i="26" s="1"/>
  <c r="B189" i="26"/>
  <c r="B203" i="26" s="1"/>
  <c r="G188" i="26"/>
  <c r="F188" i="26"/>
  <c r="F202" i="26" s="1"/>
  <c r="E188" i="26"/>
  <c r="E203" i="26" s="1"/>
  <c r="D188" i="26"/>
  <c r="D203" i="26" s="1"/>
  <c r="C188" i="26"/>
  <c r="B188" i="26"/>
  <c r="G187" i="26"/>
  <c r="G201" i="26" s="1"/>
  <c r="F187" i="26"/>
  <c r="F201" i="26" s="1"/>
  <c r="E187" i="26"/>
  <c r="D187" i="26"/>
  <c r="D202" i="26" s="1"/>
  <c r="C187" i="26"/>
  <c r="C202" i="26" s="1"/>
  <c r="B187" i="26"/>
  <c r="B202" i="26" s="1"/>
  <c r="G186" i="26"/>
  <c r="F186" i="26"/>
  <c r="E186" i="26"/>
  <c r="E200" i="26" s="1"/>
  <c r="D186" i="26"/>
  <c r="D200" i="26" s="1"/>
  <c r="C186" i="26"/>
  <c r="B186" i="26"/>
  <c r="B200" i="26" s="1"/>
  <c r="G185" i="26"/>
  <c r="G200" i="26" s="1"/>
  <c r="F185" i="26"/>
  <c r="F200" i="26" s="1"/>
  <c r="E185" i="26"/>
  <c r="D185" i="26"/>
  <c r="C185" i="26"/>
  <c r="C199" i="26" s="1"/>
  <c r="B185" i="26"/>
  <c r="B199" i="26" s="1"/>
  <c r="G184" i="26"/>
  <c r="F184" i="26"/>
  <c r="F199" i="26" s="1"/>
  <c r="E184" i="26"/>
  <c r="E199" i="26" s="1"/>
  <c r="D184" i="26"/>
  <c r="D199" i="26" s="1"/>
  <c r="C184" i="26"/>
  <c r="B184" i="26"/>
  <c r="G183" i="26"/>
  <c r="G197" i="26" s="1"/>
  <c r="F183" i="26"/>
  <c r="F197" i="26" s="1"/>
  <c r="E183" i="26"/>
  <c r="D183" i="26"/>
  <c r="D198" i="26" s="1"/>
  <c r="C183" i="26"/>
  <c r="C198" i="26" s="1"/>
  <c r="B183" i="26"/>
  <c r="B198" i="26" s="1"/>
  <c r="G182" i="26"/>
  <c r="F182" i="26"/>
  <c r="E182" i="26"/>
  <c r="E196" i="26" s="1"/>
  <c r="D182" i="26"/>
  <c r="D196" i="26" s="1"/>
  <c r="C182" i="26"/>
  <c r="B182" i="26"/>
  <c r="B197" i="26" s="1"/>
  <c r="G181" i="26"/>
  <c r="G196" i="26" s="1"/>
  <c r="F181" i="26"/>
  <c r="F196" i="26" s="1"/>
  <c r="E181" i="26"/>
  <c r="D181" i="26"/>
  <c r="C181" i="26"/>
  <c r="C195" i="26" s="1"/>
  <c r="B181" i="26"/>
  <c r="B195" i="26" s="1"/>
  <c r="G180" i="26"/>
  <c r="F180" i="26"/>
  <c r="F195" i="26" s="1"/>
  <c r="E180" i="26"/>
  <c r="E195" i="26" s="1"/>
  <c r="D180" i="26"/>
  <c r="D195" i="26" s="1"/>
  <c r="C180" i="26"/>
  <c r="B180" i="26"/>
  <c r="H176" i="26"/>
  <c r="H173" i="26"/>
  <c r="H172" i="26"/>
  <c r="H171" i="26"/>
  <c r="H170" i="26"/>
  <c r="H169" i="26"/>
  <c r="H168" i="26"/>
  <c r="H167" i="26"/>
  <c r="H166" i="26"/>
  <c r="H165" i="26"/>
  <c r="A142" i="26"/>
  <c r="A209" i="26" s="1"/>
  <c r="I124" i="26"/>
  <c r="I138" i="26" s="1"/>
  <c r="H124" i="26"/>
  <c r="H138" i="26" s="1"/>
  <c r="G124" i="26"/>
  <c r="G138" i="26" s="1"/>
  <c r="F124" i="26"/>
  <c r="F138" i="26" s="1"/>
  <c r="E124" i="26"/>
  <c r="E138" i="26" s="1"/>
  <c r="D124" i="26"/>
  <c r="D138" i="26" s="1"/>
  <c r="C124" i="26"/>
  <c r="C138" i="26" s="1"/>
  <c r="B124" i="26"/>
  <c r="B138" i="26" s="1"/>
  <c r="I123" i="26"/>
  <c r="I137" i="26" s="1"/>
  <c r="H123" i="26"/>
  <c r="H137" i="26" s="1"/>
  <c r="G123" i="26"/>
  <c r="G137" i="26" s="1"/>
  <c r="F123" i="26"/>
  <c r="F137" i="26" s="1"/>
  <c r="E123" i="26"/>
  <c r="E137" i="26" s="1"/>
  <c r="D123" i="26"/>
  <c r="D137" i="26" s="1"/>
  <c r="C123" i="26"/>
  <c r="C137" i="26" s="1"/>
  <c r="B123" i="26"/>
  <c r="B137" i="26" s="1"/>
  <c r="I122" i="26"/>
  <c r="I136" i="26" s="1"/>
  <c r="H122" i="26"/>
  <c r="H136" i="26" s="1"/>
  <c r="G122" i="26"/>
  <c r="G136" i="26" s="1"/>
  <c r="F122" i="26"/>
  <c r="F136" i="26" s="1"/>
  <c r="E122" i="26"/>
  <c r="E136" i="26" s="1"/>
  <c r="D122" i="26"/>
  <c r="D136" i="26" s="1"/>
  <c r="C122" i="26"/>
  <c r="C136" i="26" s="1"/>
  <c r="B122" i="26"/>
  <c r="B136" i="26" s="1"/>
  <c r="I121" i="26"/>
  <c r="I135" i="26" s="1"/>
  <c r="H121" i="26"/>
  <c r="H135" i="26" s="1"/>
  <c r="G121" i="26"/>
  <c r="G135" i="26" s="1"/>
  <c r="F121" i="26"/>
  <c r="F135" i="26" s="1"/>
  <c r="E121" i="26"/>
  <c r="E135" i="26" s="1"/>
  <c r="D121" i="26"/>
  <c r="D135" i="26" s="1"/>
  <c r="C121" i="26"/>
  <c r="C135" i="26" s="1"/>
  <c r="B121" i="26"/>
  <c r="B135" i="26" s="1"/>
  <c r="I120" i="26"/>
  <c r="I134" i="26" s="1"/>
  <c r="H120" i="26"/>
  <c r="H134" i="26" s="1"/>
  <c r="G120" i="26"/>
  <c r="G134" i="26" s="1"/>
  <c r="F120" i="26"/>
  <c r="F134" i="26" s="1"/>
  <c r="E120" i="26"/>
  <c r="E134" i="26" s="1"/>
  <c r="D120" i="26"/>
  <c r="D134" i="26" s="1"/>
  <c r="C120" i="26"/>
  <c r="C134" i="26" s="1"/>
  <c r="B120" i="26"/>
  <c r="B134" i="26" s="1"/>
  <c r="I119" i="26"/>
  <c r="I133" i="26" s="1"/>
  <c r="H119" i="26"/>
  <c r="H133" i="26" s="1"/>
  <c r="G119" i="26"/>
  <c r="G133" i="26" s="1"/>
  <c r="F119" i="26"/>
  <c r="F133" i="26" s="1"/>
  <c r="E119" i="26"/>
  <c r="E133" i="26" s="1"/>
  <c r="D119" i="26"/>
  <c r="D133" i="26" s="1"/>
  <c r="C119" i="26"/>
  <c r="C133" i="26" s="1"/>
  <c r="B119" i="26"/>
  <c r="B133" i="26" s="1"/>
  <c r="I118" i="26"/>
  <c r="I132" i="26" s="1"/>
  <c r="H118" i="26"/>
  <c r="H132" i="26" s="1"/>
  <c r="G118" i="26"/>
  <c r="G132" i="26" s="1"/>
  <c r="F118" i="26"/>
  <c r="F132" i="26" s="1"/>
  <c r="E118" i="26"/>
  <c r="E132" i="26" s="1"/>
  <c r="D118" i="26"/>
  <c r="D132" i="26" s="1"/>
  <c r="C118" i="26"/>
  <c r="C132" i="26" s="1"/>
  <c r="B118" i="26"/>
  <c r="B132" i="26" s="1"/>
  <c r="I117" i="26"/>
  <c r="I131" i="26" s="1"/>
  <c r="H117" i="26"/>
  <c r="H131" i="26" s="1"/>
  <c r="G117" i="26"/>
  <c r="G131" i="26" s="1"/>
  <c r="F117" i="26"/>
  <c r="F131" i="26" s="1"/>
  <c r="E117" i="26"/>
  <c r="E131" i="26" s="1"/>
  <c r="D117" i="26"/>
  <c r="D131" i="26" s="1"/>
  <c r="C117" i="26"/>
  <c r="C131" i="26" s="1"/>
  <c r="B117" i="26"/>
  <c r="B131" i="26" s="1"/>
  <c r="I116" i="26"/>
  <c r="I130" i="26" s="1"/>
  <c r="H116" i="26"/>
  <c r="H130" i="26" s="1"/>
  <c r="G116" i="26"/>
  <c r="G130" i="26" s="1"/>
  <c r="F116" i="26"/>
  <c r="F130" i="26" s="1"/>
  <c r="E116" i="26"/>
  <c r="E130" i="26" s="1"/>
  <c r="D116" i="26"/>
  <c r="D130" i="26" s="1"/>
  <c r="C116" i="26"/>
  <c r="C130" i="26" s="1"/>
  <c r="B116" i="26"/>
  <c r="B130" i="26" s="1"/>
  <c r="I115" i="26"/>
  <c r="I129" i="26" s="1"/>
  <c r="H115" i="26"/>
  <c r="H129" i="26" s="1"/>
  <c r="G115" i="26"/>
  <c r="G129" i="26" s="1"/>
  <c r="F115" i="26"/>
  <c r="F129" i="26" s="1"/>
  <c r="E115" i="26"/>
  <c r="E129" i="26" s="1"/>
  <c r="D115" i="26"/>
  <c r="D129" i="26" s="1"/>
  <c r="C115" i="26"/>
  <c r="C129" i="26" s="1"/>
  <c r="B115" i="26"/>
  <c r="B129" i="26" s="1"/>
  <c r="I114" i="26"/>
  <c r="I128" i="26" s="1"/>
  <c r="H114" i="26"/>
  <c r="H128" i="26" s="1"/>
  <c r="G114" i="26"/>
  <c r="G128" i="26" s="1"/>
  <c r="F114" i="26"/>
  <c r="F128" i="26" s="1"/>
  <c r="E114" i="26"/>
  <c r="E128" i="26" s="1"/>
  <c r="D114" i="26"/>
  <c r="D128" i="26" s="1"/>
  <c r="C114" i="26"/>
  <c r="C128" i="26" s="1"/>
  <c r="B114" i="26"/>
  <c r="B128" i="26" s="1"/>
  <c r="I113" i="26"/>
  <c r="H113" i="26"/>
  <c r="G113" i="26"/>
  <c r="F113" i="26"/>
  <c r="E113" i="26"/>
  <c r="D113" i="26"/>
  <c r="C113" i="26"/>
  <c r="B113" i="26"/>
  <c r="J109" i="26"/>
  <c r="J108" i="26"/>
  <c r="J107" i="26"/>
  <c r="J106" i="26"/>
  <c r="J105" i="26"/>
  <c r="J104" i="26"/>
  <c r="J103" i="26"/>
  <c r="J102" i="26"/>
  <c r="J101" i="26"/>
  <c r="J100" i="26"/>
  <c r="J99" i="26"/>
  <c r="J98" i="26"/>
  <c r="A57" i="26"/>
  <c r="A141" i="26" s="1"/>
  <c r="A208" i="26" s="1"/>
  <c r="G40" i="26"/>
  <c r="G54" i="26" s="1"/>
  <c r="F40" i="26"/>
  <c r="F54" i="26" s="1"/>
  <c r="E40" i="26"/>
  <c r="D40" i="26"/>
  <c r="D54" i="26" s="1"/>
  <c r="C40" i="26"/>
  <c r="B40" i="26"/>
  <c r="B54" i="26" s="1"/>
  <c r="G39" i="26"/>
  <c r="G53" i="26" s="1"/>
  <c r="F39" i="26"/>
  <c r="E39" i="26"/>
  <c r="E54" i="26" s="1"/>
  <c r="D39" i="26"/>
  <c r="D53" i="26" s="1"/>
  <c r="C39" i="26"/>
  <c r="C54" i="26" s="1"/>
  <c r="B39" i="26"/>
  <c r="B53" i="26" s="1"/>
  <c r="G38" i="26"/>
  <c r="F38" i="26"/>
  <c r="F52" i="26" s="1"/>
  <c r="E38" i="26"/>
  <c r="E52" i="26" s="1"/>
  <c r="D38" i="26"/>
  <c r="C38" i="26"/>
  <c r="C53" i="26" s="1"/>
  <c r="B38" i="26"/>
  <c r="B52" i="26" s="1"/>
  <c r="G37" i="26"/>
  <c r="G52" i="26" s="1"/>
  <c r="F37" i="26"/>
  <c r="F51" i="26" s="1"/>
  <c r="E37" i="26"/>
  <c r="D37" i="26"/>
  <c r="D51" i="26" s="1"/>
  <c r="C37" i="26"/>
  <c r="C51" i="26" s="1"/>
  <c r="B37" i="26"/>
  <c r="G36" i="26"/>
  <c r="G50" i="26" s="1"/>
  <c r="F36" i="26"/>
  <c r="F50" i="26" s="1"/>
  <c r="E36" i="26"/>
  <c r="E51" i="26" s="1"/>
  <c r="D36" i="26"/>
  <c r="D50" i="26" s="1"/>
  <c r="C36" i="26"/>
  <c r="B36" i="26"/>
  <c r="B50" i="26" s="1"/>
  <c r="G35" i="26"/>
  <c r="G49" i="26" s="1"/>
  <c r="F35" i="26"/>
  <c r="E35" i="26"/>
  <c r="E49" i="26" s="1"/>
  <c r="D35" i="26"/>
  <c r="D49" i="26" s="1"/>
  <c r="C35" i="26"/>
  <c r="C50" i="26" s="1"/>
  <c r="B35" i="26"/>
  <c r="B49" i="26" s="1"/>
  <c r="G34" i="26"/>
  <c r="F34" i="26"/>
  <c r="F48" i="26" s="1"/>
  <c r="E34" i="26"/>
  <c r="E48" i="26" s="1"/>
  <c r="D34" i="26"/>
  <c r="C34" i="26"/>
  <c r="C49" i="26" s="1"/>
  <c r="B34" i="26"/>
  <c r="B48" i="26" s="1"/>
  <c r="G33" i="26"/>
  <c r="G48" i="26" s="1"/>
  <c r="F33" i="26"/>
  <c r="F47" i="26" s="1"/>
  <c r="E33" i="26"/>
  <c r="D33" i="26"/>
  <c r="D47" i="26" s="1"/>
  <c r="C33" i="26"/>
  <c r="C47" i="26" s="1"/>
  <c r="B33" i="26"/>
  <c r="G32" i="26"/>
  <c r="G47" i="26" s="1"/>
  <c r="F32" i="26"/>
  <c r="F46" i="26" s="1"/>
  <c r="E32" i="26"/>
  <c r="E47" i="26" s="1"/>
  <c r="D32" i="26"/>
  <c r="D46" i="26" s="1"/>
  <c r="C32" i="26"/>
  <c r="B32" i="26"/>
  <c r="B46" i="26" s="1"/>
  <c r="G31" i="26"/>
  <c r="G45" i="26" s="1"/>
  <c r="F31" i="26"/>
  <c r="E31" i="26"/>
  <c r="E46" i="26" s="1"/>
  <c r="D31" i="26"/>
  <c r="D45" i="26" s="1"/>
  <c r="C31" i="26"/>
  <c r="C46" i="26" s="1"/>
  <c r="B31" i="26"/>
  <c r="B45" i="26" s="1"/>
  <c r="G30" i="26"/>
  <c r="F30" i="26"/>
  <c r="F44" i="26" s="1"/>
  <c r="E30" i="26"/>
  <c r="E44" i="26" s="1"/>
  <c r="D30" i="26"/>
  <c r="C30" i="26"/>
  <c r="C45" i="26" s="1"/>
  <c r="B30" i="26"/>
  <c r="B44" i="26" s="1"/>
  <c r="G29" i="26"/>
  <c r="G44" i="26" s="1"/>
  <c r="F29" i="26"/>
  <c r="E29" i="26"/>
  <c r="D29" i="26"/>
  <c r="D44" i="26" s="1"/>
  <c r="C29" i="26"/>
  <c r="B29" i="26"/>
  <c r="H25" i="26"/>
  <c r="H24" i="26"/>
  <c r="H23" i="26"/>
  <c r="H22" i="26"/>
  <c r="H21" i="26"/>
  <c r="H20" i="26"/>
  <c r="H19" i="26"/>
  <c r="H18" i="26"/>
  <c r="H17" i="26"/>
  <c r="H16" i="26"/>
  <c r="H15" i="26"/>
  <c r="H14" i="26"/>
  <c r="A2" i="26"/>
  <c r="A3" i="30"/>
  <c r="B276" i="30"/>
  <c r="B294" i="30" s="1"/>
  <c r="H275" i="30"/>
  <c r="H293" i="30" s="1"/>
  <c r="G275" i="30"/>
  <c r="G293" i="30" s="1"/>
  <c r="F275" i="30"/>
  <c r="E275" i="30"/>
  <c r="D275" i="30"/>
  <c r="C275" i="30"/>
  <c r="B275" i="30"/>
  <c r="G274" i="30"/>
  <c r="G292" i="30" s="1"/>
  <c r="G273" i="30"/>
  <c r="F273" i="30"/>
  <c r="F291" i="30" s="1"/>
  <c r="F272" i="30"/>
  <c r="E272" i="30"/>
  <c r="E290" i="30" s="1"/>
  <c r="E271" i="30"/>
  <c r="D271" i="30"/>
  <c r="C270" i="30"/>
  <c r="B268" i="30"/>
  <c r="H267" i="30"/>
  <c r="H285" i="30" s="1"/>
  <c r="H257" i="30"/>
  <c r="H276" i="30" s="1"/>
  <c r="H294" i="30" s="1"/>
  <c r="H255" i="30"/>
  <c r="H274" i="30" s="1"/>
  <c r="H254" i="30"/>
  <c r="H273" i="30" s="1"/>
  <c r="H253" i="30"/>
  <c r="H272" i="30" s="1"/>
  <c r="H290" i="30" s="1"/>
  <c r="H252" i="30"/>
  <c r="H271" i="30" s="1"/>
  <c r="H251" i="30"/>
  <c r="H250" i="30"/>
  <c r="H269" i="30" s="1"/>
  <c r="H287" i="30" s="1"/>
  <c r="H249" i="30"/>
  <c r="H248" i="30"/>
  <c r="A219" i="30"/>
  <c r="A298" i="30" s="1"/>
  <c r="H197" i="30"/>
  <c r="H215" i="30" s="1"/>
  <c r="H196" i="30"/>
  <c r="G196" i="30"/>
  <c r="G214" i="30" s="1"/>
  <c r="F196" i="30"/>
  <c r="F214" i="30" s="1"/>
  <c r="E196" i="30"/>
  <c r="D196" i="30"/>
  <c r="C196" i="30"/>
  <c r="B196" i="30"/>
  <c r="G195" i="30"/>
  <c r="F195" i="30"/>
  <c r="F213" i="30" s="1"/>
  <c r="F194" i="30"/>
  <c r="E194" i="30"/>
  <c r="E212" i="30" s="1"/>
  <c r="E193" i="30"/>
  <c r="D193" i="30"/>
  <c r="D211" i="30" s="1"/>
  <c r="D192" i="30"/>
  <c r="C192" i="30"/>
  <c r="B191" i="30"/>
  <c r="H189" i="30"/>
  <c r="H207" i="30" s="1"/>
  <c r="H188" i="30"/>
  <c r="H206" i="30" s="1"/>
  <c r="G188" i="30"/>
  <c r="G206" i="30" s="1"/>
  <c r="H178" i="30"/>
  <c r="H176" i="30"/>
  <c r="H195" i="30" s="1"/>
  <c r="H213" i="30" s="1"/>
  <c r="H175" i="30"/>
  <c r="H194" i="30" s="1"/>
  <c r="H174" i="30"/>
  <c r="H193" i="30" s="1"/>
  <c r="H173" i="30"/>
  <c r="H172" i="30"/>
  <c r="H191" i="30" s="1"/>
  <c r="H171" i="30"/>
  <c r="H170" i="30"/>
  <c r="H169" i="30"/>
  <c r="A144" i="30"/>
  <c r="A218" i="30" s="1"/>
  <c r="A297" i="30" s="1"/>
  <c r="G123" i="30"/>
  <c r="G141" i="30" s="1"/>
  <c r="F123" i="30"/>
  <c r="F141" i="30" s="1"/>
  <c r="H122" i="30"/>
  <c r="G122" i="30"/>
  <c r="F122" i="30"/>
  <c r="E122" i="30"/>
  <c r="E140" i="30" s="1"/>
  <c r="D122" i="30"/>
  <c r="D140" i="30" s="1"/>
  <c r="C122" i="30"/>
  <c r="B122" i="30"/>
  <c r="E121" i="30"/>
  <c r="D121" i="30"/>
  <c r="D139" i="30" s="1"/>
  <c r="D120" i="30"/>
  <c r="C120" i="30"/>
  <c r="C138" i="30" s="1"/>
  <c r="C119" i="30"/>
  <c r="B119" i="30"/>
  <c r="B137" i="30" s="1"/>
  <c r="B118" i="30"/>
  <c r="H117" i="30"/>
  <c r="G115" i="30"/>
  <c r="F115" i="30"/>
  <c r="F133" i="30" s="1"/>
  <c r="F114" i="30"/>
  <c r="F132" i="30" s="1"/>
  <c r="E114" i="30"/>
  <c r="E132" i="30" s="1"/>
  <c r="H104" i="30"/>
  <c r="H123" i="30" s="1"/>
  <c r="H141" i="30" s="1"/>
  <c r="H102" i="30"/>
  <c r="H121" i="30" s="1"/>
  <c r="H101" i="30"/>
  <c r="H100" i="30"/>
  <c r="H119" i="30" s="1"/>
  <c r="H99" i="30"/>
  <c r="H118" i="30" s="1"/>
  <c r="H136" i="30" s="1"/>
  <c r="H98" i="30"/>
  <c r="H97" i="30"/>
  <c r="H96" i="30"/>
  <c r="H115" i="30" s="1"/>
  <c r="H95" i="30"/>
  <c r="H114" i="30" s="1"/>
  <c r="H132" i="30" s="1"/>
  <c r="A71" i="30"/>
  <c r="G68" i="30"/>
  <c r="E67" i="30"/>
  <c r="H59" i="30"/>
  <c r="F59" i="30"/>
  <c r="G50" i="30"/>
  <c r="E50" i="30"/>
  <c r="E68" i="30" s="1"/>
  <c r="D50" i="30"/>
  <c r="D68" i="30" s="1"/>
  <c r="C50" i="30"/>
  <c r="C68" i="30" s="1"/>
  <c r="H49" i="30"/>
  <c r="G49" i="30"/>
  <c r="F49" i="30"/>
  <c r="E49" i="30"/>
  <c r="D49" i="30"/>
  <c r="C49" i="30"/>
  <c r="C67" i="30" s="1"/>
  <c r="B49" i="30"/>
  <c r="E48" i="30"/>
  <c r="C48" i="30"/>
  <c r="B48" i="30"/>
  <c r="B66" i="30" s="1"/>
  <c r="H47" i="30"/>
  <c r="F47" i="30"/>
  <c r="D47" i="30"/>
  <c r="B47" i="30"/>
  <c r="H46" i="30"/>
  <c r="H64" i="30" s="1"/>
  <c r="H45" i="30"/>
  <c r="G45" i="30"/>
  <c r="F45" i="30"/>
  <c r="F63" i="30" s="1"/>
  <c r="D45" i="30"/>
  <c r="B45" i="30"/>
  <c r="F44" i="30"/>
  <c r="E43" i="30"/>
  <c r="E61" i="30" s="1"/>
  <c r="G42" i="30"/>
  <c r="E42" i="30"/>
  <c r="D42" i="30"/>
  <c r="D60" i="30" s="1"/>
  <c r="H41" i="30"/>
  <c r="F41" i="30"/>
  <c r="D41" i="30"/>
  <c r="D59" i="30" s="1"/>
  <c r="C41" i="30"/>
  <c r="C59" i="30" s="1"/>
  <c r="B41" i="30"/>
  <c r="B59" i="30" s="1"/>
  <c r="H31" i="30"/>
  <c r="G197" i="30" s="1"/>
  <c r="G215" i="30" s="1"/>
  <c r="H29" i="30"/>
  <c r="F274" i="30" s="1"/>
  <c r="F292" i="30" s="1"/>
  <c r="H28" i="30"/>
  <c r="E273" i="30" s="1"/>
  <c r="E291" i="30" s="1"/>
  <c r="H27" i="30"/>
  <c r="D272" i="30" s="1"/>
  <c r="D290" i="30" s="1"/>
  <c r="H26" i="30"/>
  <c r="C271" i="30" s="1"/>
  <c r="C289" i="30" s="1"/>
  <c r="H25" i="30"/>
  <c r="B270" i="30" s="1"/>
  <c r="H24" i="30"/>
  <c r="H23" i="30"/>
  <c r="H268" i="30" s="1"/>
  <c r="H286" i="30" s="1"/>
  <c r="H22" i="30"/>
  <c r="G267" i="30" s="1"/>
  <c r="G285" i="30" s="1"/>
  <c r="A2" i="30"/>
  <c r="A3" i="23"/>
  <c r="A28" i="23"/>
  <c r="D17" i="23"/>
  <c r="B16" i="23"/>
  <c r="B23" i="23" s="1"/>
  <c r="H15" i="23"/>
  <c r="G15" i="23"/>
  <c r="F15" i="23"/>
  <c r="E15" i="23"/>
  <c r="D15" i="23"/>
  <c r="C15" i="23"/>
  <c r="B15" i="23"/>
  <c r="H12" i="23"/>
  <c r="E19" i="23" s="1"/>
  <c r="H11" i="23"/>
  <c r="D18" i="23" s="1"/>
  <c r="H10" i="23"/>
  <c r="H17" i="23" s="1"/>
  <c r="H9" i="23"/>
  <c r="H16" i="23" s="1"/>
  <c r="A2" i="23"/>
  <c r="A3" i="21"/>
  <c r="A77" i="21"/>
  <c r="A76" i="21"/>
  <c r="G45" i="21"/>
  <c r="E45" i="21"/>
  <c r="D45" i="21"/>
  <c r="C45" i="21"/>
  <c r="B45" i="21"/>
  <c r="G28" i="21"/>
  <c r="G51" i="21" s="1"/>
  <c r="G74" i="21" s="1"/>
  <c r="G27" i="21"/>
  <c r="G50" i="21" s="1"/>
  <c r="G26" i="21"/>
  <c r="D49" i="21" s="1"/>
  <c r="G25" i="21"/>
  <c r="B48" i="21" s="1"/>
  <c r="G24" i="21"/>
  <c r="B47" i="21" s="1"/>
  <c r="G23" i="21"/>
  <c r="G46" i="21" s="1"/>
  <c r="G21" i="21"/>
  <c r="G44" i="21" s="1"/>
  <c r="G20" i="21"/>
  <c r="D43" i="21" s="1"/>
  <c r="G19" i="21"/>
  <c r="G42" i="21" s="1"/>
  <c r="G18" i="21"/>
  <c r="G41" i="21" s="1"/>
  <c r="G17" i="21"/>
  <c r="C40" i="21" s="1"/>
  <c r="G16" i="21"/>
  <c r="G39" i="21" s="1"/>
  <c r="G15" i="21"/>
  <c r="G38" i="21" s="1"/>
  <c r="G14" i="21"/>
  <c r="D37" i="21" s="1"/>
  <c r="D59" i="21" s="1"/>
  <c r="A2" i="21"/>
  <c r="A3" i="20"/>
  <c r="A78" i="20"/>
  <c r="A77" i="20"/>
  <c r="R72" i="20"/>
  <c r="R71" i="20"/>
  <c r="R70" i="20"/>
  <c r="R69" i="20"/>
  <c r="O51" i="20"/>
  <c r="I51" i="20"/>
  <c r="E51" i="20"/>
  <c r="Z45" i="20"/>
  <c r="Z68" i="20" s="1"/>
  <c r="X45" i="20"/>
  <c r="W45" i="20"/>
  <c r="V45" i="20"/>
  <c r="T45" i="20"/>
  <c r="S45" i="20"/>
  <c r="P45" i="20"/>
  <c r="O45" i="20"/>
  <c r="N45" i="20"/>
  <c r="M45" i="20"/>
  <c r="L45" i="20"/>
  <c r="K45" i="20"/>
  <c r="G45" i="20"/>
  <c r="F45" i="20"/>
  <c r="E45" i="20"/>
  <c r="C45" i="20"/>
  <c r="B45" i="20"/>
  <c r="Z44" i="20"/>
  <c r="X44" i="20"/>
  <c r="W44" i="20"/>
  <c r="V44" i="20"/>
  <c r="T44" i="20"/>
  <c r="S44" i="20"/>
  <c r="R44" i="20"/>
  <c r="R68" i="20" s="1"/>
  <c r="P44" i="20"/>
  <c r="O44" i="20"/>
  <c r="N44" i="20"/>
  <c r="M44" i="20"/>
  <c r="L44" i="20"/>
  <c r="K44" i="20"/>
  <c r="G44" i="20"/>
  <c r="F44" i="20"/>
  <c r="E44" i="20"/>
  <c r="C44" i="20"/>
  <c r="B44" i="20"/>
  <c r="Z43" i="20"/>
  <c r="X43" i="20"/>
  <c r="W43" i="20"/>
  <c r="V43" i="20"/>
  <c r="T43" i="20"/>
  <c r="S43" i="20"/>
  <c r="R43" i="20"/>
  <c r="P43" i="20"/>
  <c r="O43" i="20"/>
  <c r="N43" i="20"/>
  <c r="M43" i="20"/>
  <c r="L43" i="20"/>
  <c r="K43" i="20"/>
  <c r="G43" i="20"/>
  <c r="F43" i="20"/>
  <c r="E43" i="20"/>
  <c r="C43" i="20"/>
  <c r="B43" i="20"/>
  <c r="Z42" i="20"/>
  <c r="X42" i="20"/>
  <c r="W42" i="20"/>
  <c r="V42" i="20"/>
  <c r="T42" i="20"/>
  <c r="S42" i="20"/>
  <c r="R42" i="20"/>
  <c r="P42" i="20"/>
  <c r="O42" i="20"/>
  <c r="N42" i="20"/>
  <c r="M42" i="20"/>
  <c r="L42" i="20"/>
  <c r="K42" i="20"/>
  <c r="G42" i="20"/>
  <c r="F42" i="20"/>
  <c r="E42" i="20"/>
  <c r="C42" i="20"/>
  <c r="B42" i="20"/>
  <c r="Z41" i="20"/>
  <c r="X41" i="20"/>
  <c r="W41" i="20"/>
  <c r="V41" i="20"/>
  <c r="T41" i="20"/>
  <c r="S41" i="20"/>
  <c r="R41" i="20"/>
  <c r="P41" i="20"/>
  <c r="O41" i="20"/>
  <c r="N41" i="20"/>
  <c r="M41" i="20"/>
  <c r="L41" i="20"/>
  <c r="K41" i="20"/>
  <c r="G41" i="20"/>
  <c r="F41" i="20"/>
  <c r="E41" i="20"/>
  <c r="C41" i="20"/>
  <c r="B41" i="20"/>
  <c r="Z40" i="20"/>
  <c r="X40" i="20"/>
  <c r="W40" i="20"/>
  <c r="V40" i="20"/>
  <c r="T40" i="20"/>
  <c r="S40" i="20"/>
  <c r="R40" i="20"/>
  <c r="P40" i="20"/>
  <c r="O40" i="20"/>
  <c r="N40" i="20"/>
  <c r="M40" i="20"/>
  <c r="L40" i="20"/>
  <c r="K40" i="20"/>
  <c r="G40" i="20"/>
  <c r="F40" i="20"/>
  <c r="E40" i="20"/>
  <c r="C40" i="20"/>
  <c r="B40" i="20"/>
  <c r="Z39" i="20"/>
  <c r="X39" i="20"/>
  <c r="W39" i="20"/>
  <c r="V39" i="20"/>
  <c r="T39" i="20"/>
  <c r="S39" i="20"/>
  <c r="R39" i="20"/>
  <c r="P39" i="20"/>
  <c r="O39" i="20"/>
  <c r="N39" i="20"/>
  <c r="M39" i="20"/>
  <c r="L39" i="20"/>
  <c r="K39" i="20"/>
  <c r="G39" i="20"/>
  <c r="F39" i="20"/>
  <c r="E39" i="20"/>
  <c r="C39" i="20"/>
  <c r="B39" i="20"/>
  <c r="Z38" i="20"/>
  <c r="X38" i="20"/>
  <c r="W38" i="20"/>
  <c r="V38" i="20"/>
  <c r="T38" i="20"/>
  <c r="S38" i="20"/>
  <c r="R38" i="20"/>
  <c r="P38" i="20"/>
  <c r="O38" i="20"/>
  <c r="N38" i="20"/>
  <c r="M38" i="20"/>
  <c r="L38" i="20"/>
  <c r="K38" i="20"/>
  <c r="G38" i="20"/>
  <c r="F38" i="20"/>
  <c r="E38" i="20"/>
  <c r="C38" i="20"/>
  <c r="B38" i="20"/>
  <c r="Z37" i="20"/>
  <c r="Z60" i="20" s="1"/>
  <c r="X37" i="20"/>
  <c r="X60" i="20" s="1"/>
  <c r="W37" i="20"/>
  <c r="V37" i="20"/>
  <c r="T37" i="20"/>
  <c r="S37" i="20"/>
  <c r="R37" i="20"/>
  <c r="P37" i="20"/>
  <c r="P60" i="20" s="1"/>
  <c r="O37" i="20"/>
  <c r="O60" i="20" s="1"/>
  <c r="N37" i="20"/>
  <c r="N60" i="20" s="1"/>
  <c r="M37" i="20"/>
  <c r="M60" i="20" s="1"/>
  <c r="L37" i="20"/>
  <c r="L60" i="20" s="1"/>
  <c r="K37" i="20"/>
  <c r="K60" i="20" s="1"/>
  <c r="G37" i="20"/>
  <c r="G60" i="20" s="1"/>
  <c r="F37" i="20"/>
  <c r="F60" i="20" s="1"/>
  <c r="E37" i="20"/>
  <c r="E60" i="20" s="1"/>
  <c r="C37" i="20"/>
  <c r="C60" i="20" s="1"/>
  <c r="B37" i="20"/>
  <c r="B60" i="20" s="1"/>
  <c r="X36" i="20"/>
  <c r="W36" i="20"/>
  <c r="V36" i="20"/>
  <c r="T36" i="20"/>
  <c r="S36" i="20"/>
  <c r="R36" i="20"/>
  <c r="X35" i="20"/>
  <c r="W35" i="20"/>
  <c r="V35" i="20"/>
  <c r="T35" i="20"/>
  <c r="S35" i="20"/>
  <c r="R35" i="20"/>
  <c r="X34" i="20"/>
  <c r="W34" i="20"/>
  <c r="V34" i="20"/>
  <c r="T34" i="20"/>
  <c r="S34" i="20"/>
  <c r="R34" i="20"/>
  <c r="X33" i="20"/>
  <c r="W33" i="20"/>
  <c r="V33" i="20"/>
  <c r="U33" i="20"/>
  <c r="T33" i="20"/>
  <c r="T56" i="20" s="1"/>
  <c r="S33" i="20"/>
  <c r="S56" i="20" s="1"/>
  <c r="R33" i="20"/>
  <c r="X32" i="20"/>
  <c r="W32" i="20"/>
  <c r="V32" i="20"/>
  <c r="U32" i="20"/>
  <c r="R32" i="20"/>
  <c r="X31" i="20"/>
  <c r="W31" i="20"/>
  <c r="V31" i="20"/>
  <c r="U31" i="20"/>
  <c r="R31" i="20"/>
  <c r="Z28" i="20"/>
  <c r="X51" i="20" s="1"/>
  <c r="Z27" i="20"/>
  <c r="V50" i="20" s="1"/>
  <c r="Z26" i="20"/>
  <c r="S49" i="20" s="1"/>
  <c r="Z25" i="20"/>
  <c r="Y48" i="20" s="1"/>
  <c r="Y71" i="20" s="1"/>
  <c r="Z24" i="20"/>
  <c r="S47" i="20" s="1"/>
  <c r="Z23" i="20"/>
  <c r="X46" i="20" s="1"/>
  <c r="A2" i="20"/>
  <c r="A3" i="24"/>
  <c r="A77" i="24"/>
  <c r="A76" i="24"/>
  <c r="I51" i="24"/>
  <c r="I74" i="24" s="1"/>
  <c r="K50" i="24"/>
  <c r="L45" i="24"/>
  <c r="J45" i="24"/>
  <c r="H45" i="24"/>
  <c r="F45" i="24"/>
  <c r="B45" i="24"/>
  <c r="L44" i="24"/>
  <c r="J44" i="24"/>
  <c r="H44" i="24"/>
  <c r="F44" i="24"/>
  <c r="B44" i="24"/>
  <c r="H36" i="24"/>
  <c r="F36" i="24"/>
  <c r="B35" i="24"/>
  <c r="F34" i="24"/>
  <c r="B34" i="24"/>
  <c r="L28" i="24"/>
  <c r="G51" i="24" s="1"/>
  <c r="L27" i="24"/>
  <c r="C50" i="24" s="1"/>
  <c r="L26" i="24"/>
  <c r="G49" i="24" s="1"/>
  <c r="L25" i="24"/>
  <c r="G48" i="24" s="1"/>
  <c r="L24" i="24"/>
  <c r="G47" i="24" s="1"/>
  <c r="L23" i="24"/>
  <c r="L46" i="24" s="1"/>
  <c r="L20" i="24"/>
  <c r="L43" i="24" s="1"/>
  <c r="L19" i="24"/>
  <c r="H42" i="24" s="1"/>
  <c r="L18" i="24"/>
  <c r="F41" i="24" s="1"/>
  <c r="L17" i="24"/>
  <c r="L40" i="24" s="1"/>
  <c r="L16" i="24"/>
  <c r="J39" i="24" s="1"/>
  <c r="L15" i="24"/>
  <c r="B38" i="24" s="1"/>
  <c r="L14" i="24"/>
  <c r="L37" i="24" s="1"/>
  <c r="L59" i="24" s="1"/>
  <c r="L13" i="24"/>
  <c r="J36" i="24" s="1"/>
  <c r="L12" i="24"/>
  <c r="J35" i="24" s="1"/>
  <c r="L11" i="24"/>
  <c r="J34" i="24" s="1"/>
  <c r="L10" i="24"/>
  <c r="J33" i="24" s="1"/>
  <c r="L9" i="24"/>
  <c r="E32" i="24" s="1"/>
  <c r="L8" i="24"/>
  <c r="J31" i="24" s="1"/>
  <c r="A2" i="24"/>
  <c r="A3" i="19"/>
  <c r="A77" i="19"/>
  <c r="A76" i="19"/>
  <c r="L45" i="19"/>
  <c r="L67" i="19" s="1"/>
  <c r="J45" i="19"/>
  <c r="I45" i="19"/>
  <c r="I67" i="19" s="1"/>
  <c r="H45" i="19"/>
  <c r="F45" i="19"/>
  <c r="D45" i="19"/>
  <c r="B45" i="19"/>
  <c r="L44" i="19"/>
  <c r="J44" i="19"/>
  <c r="I44" i="19"/>
  <c r="H44" i="19"/>
  <c r="F44" i="19"/>
  <c r="D44" i="19"/>
  <c r="B44" i="19"/>
  <c r="J36" i="19"/>
  <c r="I36" i="19"/>
  <c r="H36" i="19"/>
  <c r="F36" i="19"/>
  <c r="D36" i="19"/>
  <c r="B36" i="19"/>
  <c r="B58" i="19" s="1"/>
  <c r="J35" i="19"/>
  <c r="I35" i="19"/>
  <c r="H35" i="19"/>
  <c r="F35" i="19"/>
  <c r="D35" i="19"/>
  <c r="B35" i="19"/>
  <c r="J34" i="19"/>
  <c r="I34" i="19"/>
  <c r="H34" i="19"/>
  <c r="F34" i="19"/>
  <c r="D34" i="19"/>
  <c r="B34" i="19"/>
  <c r="J32" i="19"/>
  <c r="I32" i="19"/>
  <c r="H32" i="19"/>
  <c r="G32" i="19"/>
  <c r="B32" i="19"/>
  <c r="J31" i="19"/>
  <c r="I31" i="19"/>
  <c r="H31" i="19"/>
  <c r="G31" i="19"/>
  <c r="B31" i="19"/>
  <c r="L28" i="19"/>
  <c r="F51" i="19" s="1"/>
  <c r="L27" i="19"/>
  <c r="H50" i="19" s="1"/>
  <c r="L26" i="19"/>
  <c r="K49" i="19" s="1"/>
  <c r="B25" i="19"/>
  <c r="L24" i="19"/>
  <c r="C47" i="19" s="1"/>
  <c r="L23" i="19"/>
  <c r="B46" i="19" s="1"/>
  <c r="B68" i="19" s="1"/>
  <c r="L20" i="19"/>
  <c r="H43" i="19" s="1"/>
  <c r="L19" i="19"/>
  <c r="F42" i="19" s="1"/>
  <c r="L18" i="19"/>
  <c r="D41" i="19" s="1"/>
  <c r="L17" i="19"/>
  <c r="F40" i="19" s="1"/>
  <c r="L16" i="19"/>
  <c r="L39" i="19" s="1"/>
  <c r="L15" i="19"/>
  <c r="B38" i="19" s="1"/>
  <c r="L14" i="19"/>
  <c r="J37" i="19" s="1"/>
  <c r="J59" i="19" s="1"/>
  <c r="L10" i="19"/>
  <c r="B33" i="19" s="1"/>
  <c r="A2" i="19"/>
  <c r="A3" i="18"/>
  <c r="Q567" i="18"/>
  <c r="Q566" i="18"/>
  <c r="Q565" i="18"/>
  <c r="Q564" i="18"/>
  <c r="Q563" i="18"/>
  <c r="Q554" i="18"/>
  <c r="P554" i="18"/>
  <c r="L554" i="18"/>
  <c r="J554" i="18"/>
  <c r="G554" i="18"/>
  <c r="C554" i="18"/>
  <c r="P545" i="18"/>
  <c r="L545" i="18"/>
  <c r="J545" i="18"/>
  <c r="G545" i="18"/>
  <c r="C545" i="18"/>
  <c r="P544" i="18"/>
  <c r="L544" i="18"/>
  <c r="J544" i="18"/>
  <c r="G544" i="18"/>
  <c r="C544" i="18"/>
  <c r="P543" i="18"/>
  <c r="L543" i="18"/>
  <c r="J543" i="18"/>
  <c r="G543" i="18"/>
  <c r="C543" i="18"/>
  <c r="P542" i="18"/>
  <c r="L542" i="18"/>
  <c r="J542" i="18"/>
  <c r="G542" i="18"/>
  <c r="C542" i="18"/>
  <c r="P541" i="18"/>
  <c r="L541" i="18"/>
  <c r="J541" i="18"/>
  <c r="G541" i="18"/>
  <c r="C541" i="18"/>
  <c r="P540" i="18"/>
  <c r="L540" i="18"/>
  <c r="J540" i="18"/>
  <c r="G540" i="18"/>
  <c r="C540" i="18"/>
  <c r="Q537" i="18"/>
  <c r="I560" i="18" s="1"/>
  <c r="Q536" i="18"/>
  <c r="I559" i="18" s="1"/>
  <c r="Q535" i="18"/>
  <c r="O558" i="18" s="1"/>
  <c r="Q534" i="18"/>
  <c r="Q533" i="18"/>
  <c r="Q532" i="18"/>
  <c r="Q530" i="18"/>
  <c r="Q529" i="18"/>
  <c r="G552" i="18" s="1"/>
  <c r="Q528" i="18"/>
  <c r="Q527" i="18"/>
  <c r="Q550" i="18" s="1"/>
  <c r="Q526" i="18"/>
  <c r="L549" i="18" s="1"/>
  <c r="Q525" i="18"/>
  <c r="J548" i="18" s="1"/>
  <c r="Q524" i="18"/>
  <c r="Q547" i="18" s="1"/>
  <c r="Q523" i="18"/>
  <c r="Q546" i="18" s="1"/>
  <c r="Q568" i="18" s="1"/>
  <c r="M454" i="18"/>
  <c r="L454" i="18"/>
  <c r="J454" i="18"/>
  <c r="I454" i="18"/>
  <c r="H454" i="18"/>
  <c r="G454" i="18"/>
  <c r="F454" i="18"/>
  <c r="E454" i="18"/>
  <c r="D454" i="18"/>
  <c r="C454" i="18"/>
  <c r="B454" i="18"/>
  <c r="M437" i="18"/>
  <c r="K460" i="18" s="1"/>
  <c r="K483" i="18" s="1"/>
  <c r="M436" i="18"/>
  <c r="F459" i="18" s="1"/>
  <c r="M435" i="18"/>
  <c r="J458" i="18" s="1"/>
  <c r="M434" i="18"/>
  <c r="M433" i="18"/>
  <c r="F456" i="18" s="1"/>
  <c r="M432" i="18"/>
  <c r="I455" i="18" s="1"/>
  <c r="M430" i="18"/>
  <c r="M429" i="18"/>
  <c r="F452" i="18" s="1"/>
  <c r="M428" i="18"/>
  <c r="E451" i="18" s="1"/>
  <c r="M427" i="18"/>
  <c r="M450" i="18" s="1"/>
  <c r="M426" i="18"/>
  <c r="G449" i="18" s="1"/>
  <c r="M425" i="18"/>
  <c r="J448" i="18" s="1"/>
  <c r="M424" i="18"/>
  <c r="E447" i="18" s="1"/>
  <c r="M423" i="18"/>
  <c r="M446" i="18" s="1"/>
  <c r="M468" i="18" s="1"/>
  <c r="M353" i="18"/>
  <c r="L353" i="18"/>
  <c r="J353" i="18"/>
  <c r="I353" i="18"/>
  <c r="H353" i="18"/>
  <c r="G353" i="18"/>
  <c r="F353" i="18"/>
  <c r="E353" i="18"/>
  <c r="D353" i="18"/>
  <c r="C353" i="18"/>
  <c r="B353" i="18"/>
  <c r="M336" i="18"/>
  <c r="M335" i="18"/>
  <c r="M334" i="18"/>
  <c r="M333" i="18"/>
  <c r="M332" i="18"/>
  <c r="M331" i="18"/>
  <c r="M329" i="18"/>
  <c r="M328" i="18"/>
  <c r="M327" i="18"/>
  <c r="M326" i="18"/>
  <c r="M325" i="18"/>
  <c r="M324" i="18"/>
  <c r="M323" i="18"/>
  <c r="M322" i="18"/>
  <c r="M254" i="18"/>
  <c r="L254" i="18"/>
  <c r="J254" i="18"/>
  <c r="I254" i="18"/>
  <c r="H254" i="18"/>
  <c r="G254" i="18"/>
  <c r="F254" i="18"/>
  <c r="E254" i="18"/>
  <c r="D254" i="18"/>
  <c r="C254" i="18"/>
  <c r="B254" i="18"/>
  <c r="M237" i="18"/>
  <c r="M236" i="18"/>
  <c r="M235" i="18"/>
  <c r="M234" i="18"/>
  <c r="M233" i="18"/>
  <c r="M232" i="18"/>
  <c r="M230" i="18"/>
  <c r="M229" i="18"/>
  <c r="M228" i="18"/>
  <c r="M227" i="18"/>
  <c r="M226" i="18"/>
  <c r="M225" i="18"/>
  <c r="M224" i="18"/>
  <c r="M223" i="18"/>
  <c r="M154" i="18"/>
  <c r="L154" i="18"/>
  <c r="J154" i="18"/>
  <c r="I154" i="18"/>
  <c r="H154" i="18"/>
  <c r="G154" i="18"/>
  <c r="F154" i="18"/>
  <c r="E154" i="18"/>
  <c r="D154" i="18"/>
  <c r="C154" i="18"/>
  <c r="B154" i="18"/>
  <c r="M137" i="18"/>
  <c r="M136" i="18"/>
  <c r="M135" i="18"/>
  <c r="M134" i="18"/>
  <c r="M133" i="18"/>
  <c r="M132" i="18"/>
  <c r="M130" i="18"/>
  <c r="M129" i="18"/>
  <c r="M128" i="18"/>
  <c r="M127" i="18"/>
  <c r="M126" i="18"/>
  <c r="M125" i="18"/>
  <c r="M124" i="18"/>
  <c r="M123" i="18"/>
  <c r="A86" i="18"/>
  <c r="A186" i="18" s="1"/>
  <c r="A85" i="18"/>
  <c r="A285" i="18" s="1"/>
  <c r="A384" i="18" s="1"/>
  <c r="A485" i="18" s="1"/>
  <c r="A585" i="18" s="1"/>
  <c r="M54" i="18"/>
  <c r="L54" i="18"/>
  <c r="J54" i="18"/>
  <c r="I54" i="18"/>
  <c r="H54" i="18"/>
  <c r="G54" i="18"/>
  <c r="F54" i="18"/>
  <c r="E54" i="18"/>
  <c r="D54" i="18"/>
  <c r="C54" i="18"/>
  <c r="B54" i="18"/>
  <c r="M37" i="18"/>
  <c r="F60" i="18" s="1"/>
  <c r="F83" i="18" s="1"/>
  <c r="M36" i="18"/>
  <c r="D59" i="18" s="1"/>
  <c r="M35" i="18"/>
  <c r="M34" i="18"/>
  <c r="B57" i="18" s="1"/>
  <c r="M33" i="18"/>
  <c r="B156" i="18" s="1"/>
  <c r="M32" i="18"/>
  <c r="E155" i="18" s="1"/>
  <c r="M30" i="18"/>
  <c r="F352" i="18" s="1"/>
  <c r="M29" i="18"/>
  <c r="F152" i="18" s="1"/>
  <c r="M28" i="18"/>
  <c r="C51" i="18" s="1"/>
  <c r="M27" i="18"/>
  <c r="G150" i="18" s="1"/>
  <c r="M26" i="18"/>
  <c r="C49" i="18" s="1"/>
  <c r="M25" i="18"/>
  <c r="B148" i="18" s="1"/>
  <c r="M24" i="18"/>
  <c r="L147" i="18" s="1"/>
  <c r="M23" i="18"/>
  <c r="F246" i="18" s="1"/>
  <c r="F268" i="18" s="1"/>
  <c r="A2" i="18"/>
  <c r="A2" i="17"/>
  <c r="A3" i="17"/>
  <c r="J14" i="17"/>
  <c r="H37" i="17" s="1"/>
  <c r="H59" i="17" s="1"/>
  <c r="J15" i="17"/>
  <c r="C38" i="17" s="1"/>
  <c r="J16" i="17"/>
  <c r="J39" i="17" s="1"/>
  <c r="J17" i="17"/>
  <c r="J40" i="17" s="1"/>
  <c r="J18" i="17"/>
  <c r="J41" i="17" s="1"/>
  <c r="J19" i="17"/>
  <c r="J42" i="17" s="1"/>
  <c r="J20" i="17"/>
  <c r="C43" i="17" s="1"/>
  <c r="J21" i="17"/>
  <c r="D44" i="17" s="1"/>
  <c r="J22" i="17"/>
  <c r="J23" i="17"/>
  <c r="H46" i="17" s="1"/>
  <c r="J24" i="17"/>
  <c r="D47" i="17" s="1"/>
  <c r="J25" i="17"/>
  <c r="H48" i="17" s="1"/>
  <c r="J26" i="17"/>
  <c r="J49" i="17" s="1"/>
  <c r="J27" i="17"/>
  <c r="J50" i="17" s="1"/>
  <c r="J28" i="17"/>
  <c r="I51" i="17" s="1"/>
  <c r="C37" i="17"/>
  <c r="C59" i="17" s="1"/>
  <c r="E37" i="17"/>
  <c r="E59" i="17" s="1"/>
  <c r="F37" i="17"/>
  <c r="F59" i="17" s="1"/>
  <c r="G37" i="17"/>
  <c r="G59" i="17" s="1"/>
  <c r="E38" i="17"/>
  <c r="E60" i="17" s="1"/>
  <c r="C45" i="17"/>
  <c r="D45" i="17"/>
  <c r="E45" i="17"/>
  <c r="F45" i="17"/>
  <c r="G45" i="17"/>
  <c r="H45" i="17"/>
  <c r="I45" i="17"/>
  <c r="J45" i="17"/>
  <c r="C46" i="17"/>
  <c r="D46" i="17"/>
  <c r="D68" i="17" s="1"/>
  <c r="E46" i="17"/>
  <c r="F46" i="17"/>
  <c r="G46" i="17"/>
  <c r="I46" i="17"/>
  <c r="I68" i="17" s="1"/>
  <c r="J46" i="17"/>
  <c r="J68" i="17" s="1"/>
  <c r="I47" i="17"/>
  <c r="J47" i="17"/>
  <c r="C48" i="17"/>
  <c r="D48" i="17"/>
  <c r="E48" i="17"/>
  <c r="G48" i="17"/>
  <c r="I49" i="17"/>
  <c r="A76" i="17"/>
  <c r="A77" i="17"/>
  <c r="A3" i="15"/>
  <c r="A78" i="15"/>
  <c r="A77" i="15"/>
  <c r="N74" i="15"/>
  <c r="L74" i="15"/>
  <c r="N73" i="15"/>
  <c r="L73" i="15"/>
  <c r="N72" i="15"/>
  <c r="L72" i="15"/>
  <c r="N71" i="15"/>
  <c r="L71" i="15"/>
  <c r="B51" i="15"/>
  <c r="G50" i="15"/>
  <c r="I40" i="15"/>
  <c r="Q29" i="15"/>
  <c r="Q52" i="15" s="1"/>
  <c r="Q28" i="15"/>
  <c r="K51" i="15" s="1"/>
  <c r="Q27" i="15"/>
  <c r="Q50" i="15" s="1"/>
  <c r="Q26" i="15"/>
  <c r="K49" i="15" s="1"/>
  <c r="Q25" i="15"/>
  <c r="Q48" i="15" s="1"/>
  <c r="Q24" i="15"/>
  <c r="H47" i="15" s="1"/>
  <c r="Q23" i="15"/>
  <c r="L46" i="15" s="1"/>
  <c r="Q22" i="15"/>
  <c r="Q45" i="15" s="1"/>
  <c r="Q21" i="15"/>
  <c r="F44" i="15" s="1"/>
  <c r="Q20" i="15"/>
  <c r="H43" i="15" s="1"/>
  <c r="Q19" i="15"/>
  <c r="L42" i="15" s="1"/>
  <c r="Q18" i="15"/>
  <c r="Q41" i="15" s="1"/>
  <c r="Q17" i="15"/>
  <c r="F40" i="15" s="1"/>
  <c r="Q16" i="15"/>
  <c r="H39" i="15" s="1"/>
  <c r="Q15" i="15"/>
  <c r="L38" i="15" s="1"/>
  <c r="L60" i="15" s="1"/>
  <c r="A2" i="15"/>
  <c r="A3" i="16"/>
  <c r="A77" i="16"/>
  <c r="A76" i="16"/>
  <c r="H51" i="16"/>
  <c r="G51" i="16"/>
  <c r="N43" i="16"/>
  <c r="N28" i="16"/>
  <c r="N51" i="16" s="1"/>
  <c r="N27" i="16"/>
  <c r="J50" i="16" s="1"/>
  <c r="N26" i="16"/>
  <c r="N49" i="16" s="1"/>
  <c r="N25" i="16"/>
  <c r="J48" i="16" s="1"/>
  <c r="N24" i="16"/>
  <c r="N47" i="16" s="1"/>
  <c r="N23" i="16"/>
  <c r="M46" i="16" s="1"/>
  <c r="N22" i="16"/>
  <c r="K45" i="16" s="1"/>
  <c r="N21" i="16"/>
  <c r="I44" i="16" s="1"/>
  <c r="N20" i="16"/>
  <c r="L43" i="16" s="1"/>
  <c r="N19" i="16"/>
  <c r="J42" i="16" s="1"/>
  <c r="N18" i="16"/>
  <c r="N41" i="16" s="1"/>
  <c r="N17" i="16"/>
  <c r="N40" i="16" s="1"/>
  <c r="N16" i="16"/>
  <c r="L39" i="16" s="1"/>
  <c r="N15" i="16"/>
  <c r="J38" i="16" s="1"/>
  <c r="N14" i="16"/>
  <c r="I37" i="16" s="1"/>
  <c r="I59" i="16" s="1"/>
  <c r="A2" i="16"/>
  <c r="A3" i="14"/>
  <c r="A3" i="13"/>
  <c r="E121" i="29" l="1"/>
  <c r="E122" i="29"/>
  <c r="F121" i="29"/>
  <c r="F122" i="29"/>
  <c r="C121" i="29"/>
  <c r="C122" i="29"/>
  <c r="D121" i="29"/>
  <c r="D122" i="29"/>
  <c r="G121" i="29"/>
  <c r="G122" i="29"/>
  <c r="I63" i="29"/>
  <c r="I64" i="29"/>
  <c r="M63" i="29"/>
  <c r="M64" i="29"/>
  <c r="D63" i="29"/>
  <c r="D64" i="29"/>
  <c r="F63" i="29"/>
  <c r="F64" i="29"/>
  <c r="G63" i="29"/>
  <c r="G64" i="29"/>
  <c r="L63" i="29"/>
  <c r="L64" i="29"/>
  <c r="H63" i="29"/>
  <c r="H64" i="29"/>
  <c r="J63" i="29"/>
  <c r="J64" i="29"/>
  <c r="B63" i="29"/>
  <c r="B64" i="29"/>
  <c r="N63" i="29"/>
  <c r="N64" i="29"/>
  <c r="C63" i="29"/>
  <c r="C64" i="29"/>
  <c r="O63" i="29"/>
  <c r="O64" i="29"/>
  <c r="K63" i="29"/>
  <c r="K64" i="29"/>
  <c r="E63" i="29"/>
  <c r="E64" i="29"/>
  <c r="K34" i="29"/>
  <c r="K35" i="29"/>
  <c r="L34" i="29"/>
  <c r="L35" i="29"/>
  <c r="M34" i="29"/>
  <c r="M35" i="29"/>
  <c r="N34" i="29"/>
  <c r="N35" i="29"/>
  <c r="G52" i="11"/>
  <c r="B53" i="18"/>
  <c r="B76" i="18" s="1"/>
  <c r="M53" i="18"/>
  <c r="M76" i="18" s="1"/>
  <c r="B59" i="18"/>
  <c r="P566" i="18"/>
  <c r="C563" i="18"/>
  <c r="J565" i="18"/>
  <c r="P567" i="18"/>
  <c r="G563" i="18"/>
  <c r="L565" i="18"/>
  <c r="G550" i="18"/>
  <c r="B178" i="18"/>
  <c r="L563" i="18"/>
  <c r="G452" i="18"/>
  <c r="G567" i="18"/>
  <c r="J452" i="18"/>
  <c r="M157" i="18"/>
  <c r="H449" i="18"/>
  <c r="Q548" i="18"/>
  <c r="Q570" i="18" s="1"/>
  <c r="M158" i="18"/>
  <c r="L449" i="18"/>
  <c r="J563" i="18"/>
  <c r="P565" i="18"/>
  <c r="P549" i="18"/>
  <c r="I47" i="18"/>
  <c r="C153" i="18"/>
  <c r="C176" i="18" s="1"/>
  <c r="L47" i="18"/>
  <c r="L153" i="18"/>
  <c r="L176" i="18" s="1"/>
  <c r="Q569" i="18"/>
  <c r="M47" i="18"/>
  <c r="I477" i="18"/>
  <c r="C48" i="18"/>
  <c r="C71" i="18" s="1"/>
  <c r="F478" i="18"/>
  <c r="L247" i="18"/>
  <c r="H52" i="18"/>
  <c r="J52" i="18"/>
  <c r="I358" i="18"/>
  <c r="C50" i="18"/>
  <c r="C73" i="18" s="1"/>
  <c r="E50" i="18"/>
  <c r="I53" i="18"/>
  <c r="I76" i="18" s="1"/>
  <c r="M150" i="18"/>
  <c r="L448" i="18"/>
  <c r="G459" i="18"/>
  <c r="C547" i="18"/>
  <c r="J250" i="18"/>
  <c r="E53" i="18"/>
  <c r="E76" i="18" s="1"/>
  <c r="C456" i="18"/>
  <c r="C478" i="18" s="1"/>
  <c r="E177" i="18"/>
  <c r="G53" i="18"/>
  <c r="G76" i="18" s="1"/>
  <c r="D150" i="18"/>
  <c r="G546" i="18"/>
  <c r="G568" i="18" s="1"/>
  <c r="F50" i="18"/>
  <c r="J53" i="18"/>
  <c r="J76" i="18" s="1"/>
  <c r="C449" i="18"/>
  <c r="J459" i="18"/>
  <c r="J481" i="18" s="1"/>
  <c r="L547" i="18"/>
  <c r="I558" i="18"/>
  <c r="I581" i="18" s="1"/>
  <c r="P558" i="18"/>
  <c r="G50" i="18"/>
  <c r="P563" i="18"/>
  <c r="G566" i="18"/>
  <c r="J50" i="18"/>
  <c r="M153" i="18"/>
  <c r="M176" i="18" s="1"/>
  <c r="G47" i="18"/>
  <c r="L50" i="18"/>
  <c r="H450" i="18"/>
  <c r="J552" i="18"/>
  <c r="O559" i="18"/>
  <c r="O581" i="18" s="1"/>
  <c r="H50" i="18"/>
  <c r="D559" i="18"/>
  <c r="E450" i="18"/>
  <c r="E473" i="18" s="1"/>
  <c r="K559" i="18"/>
  <c r="H47" i="18"/>
  <c r="M156" i="18"/>
  <c r="M178" i="18" s="1"/>
  <c r="B451" i="18"/>
  <c r="Q552" i="18"/>
  <c r="B452" i="18"/>
  <c r="L553" i="18"/>
  <c r="L576" i="18" s="1"/>
  <c r="P553" i="18"/>
  <c r="P576" i="18" s="1"/>
  <c r="Q555" i="18"/>
  <c r="Q577" i="18" s="1"/>
  <c r="L555" i="18"/>
  <c r="L577" i="18" s="1"/>
  <c r="C555" i="18"/>
  <c r="C577" i="18" s="1"/>
  <c r="O556" i="18"/>
  <c r="P556" i="18"/>
  <c r="P578" i="18" s="1"/>
  <c r="I556" i="18"/>
  <c r="E556" i="18"/>
  <c r="L453" i="18"/>
  <c r="L476" i="18" s="1"/>
  <c r="D453" i="18"/>
  <c r="D476" i="18" s="1"/>
  <c r="O557" i="18"/>
  <c r="K557" i="18"/>
  <c r="K56" i="18"/>
  <c r="K78" i="18" s="1"/>
  <c r="I56" i="18"/>
  <c r="H56" i="18"/>
  <c r="F56" i="18"/>
  <c r="E56" i="18"/>
  <c r="D56" i="18"/>
  <c r="J156" i="18"/>
  <c r="J178" i="18" s="1"/>
  <c r="C56" i="18"/>
  <c r="M255" i="18"/>
  <c r="M277" i="18" s="1"/>
  <c r="J456" i="18"/>
  <c r="J478" i="18" s="1"/>
  <c r="K456" i="18"/>
  <c r="C564" i="18"/>
  <c r="F457" i="18"/>
  <c r="F479" i="18" s="1"/>
  <c r="J457" i="18"/>
  <c r="G457" i="18"/>
  <c r="B457" i="18"/>
  <c r="E158" i="18"/>
  <c r="J158" i="18"/>
  <c r="B158" i="18"/>
  <c r="I55" i="18"/>
  <c r="I77" i="18" s="1"/>
  <c r="B46" i="18"/>
  <c r="B68" i="18" s="1"/>
  <c r="M46" i="18"/>
  <c r="M68" i="18" s="1"/>
  <c r="D46" i="18"/>
  <c r="D68" i="18" s="1"/>
  <c r="I159" i="18"/>
  <c r="M59" i="18"/>
  <c r="L59" i="18"/>
  <c r="F159" i="18"/>
  <c r="J59" i="18"/>
  <c r="H59" i="18"/>
  <c r="G59" i="18"/>
  <c r="E59" i="18"/>
  <c r="L56" i="18"/>
  <c r="L564" i="18"/>
  <c r="M56" i="18"/>
  <c r="G453" i="18"/>
  <c r="G476" i="18" s="1"/>
  <c r="F58" i="18"/>
  <c r="M453" i="18"/>
  <c r="M476" i="18" s="1"/>
  <c r="J480" i="18"/>
  <c r="M159" i="18"/>
  <c r="J566" i="18"/>
  <c r="D48" i="18"/>
  <c r="M147" i="18"/>
  <c r="I582" i="18"/>
  <c r="G564" i="18"/>
  <c r="L566" i="18"/>
  <c r="F48" i="18"/>
  <c r="M148" i="18"/>
  <c r="B147" i="18"/>
  <c r="B170" i="18" s="1"/>
  <c r="C47" i="18"/>
  <c r="L48" i="18"/>
  <c r="C147" i="18"/>
  <c r="F447" i="18"/>
  <c r="C458" i="18"/>
  <c r="C567" i="18"/>
  <c r="D47" i="18"/>
  <c r="M48" i="18"/>
  <c r="E147" i="18"/>
  <c r="B160" i="18"/>
  <c r="B183" i="18" s="1"/>
  <c r="I447" i="18"/>
  <c r="F458" i="18"/>
  <c r="P564" i="18"/>
  <c r="E47" i="18"/>
  <c r="I49" i="18"/>
  <c r="J147" i="18"/>
  <c r="C448" i="18"/>
  <c r="K458" i="18"/>
  <c r="C565" i="18"/>
  <c r="J567" i="18"/>
  <c r="F47" i="18"/>
  <c r="B50" i="18"/>
  <c r="D53" i="18"/>
  <c r="F448" i="18"/>
  <c r="B459" i="18"/>
  <c r="G565" i="18"/>
  <c r="E558" i="18"/>
  <c r="Y29" i="34"/>
  <c r="B22" i="34"/>
  <c r="V26" i="34"/>
  <c r="U27" i="34"/>
  <c r="Y26" i="34"/>
  <c r="X27" i="34"/>
  <c r="W28" i="34"/>
  <c r="H26" i="34"/>
  <c r="G27" i="34"/>
  <c r="F28" i="34"/>
  <c r="V29" i="34"/>
  <c r="K26" i="34"/>
  <c r="H27" i="34"/>
  <c r="G28" i="34"/>
  <c r="W29" i="34"/>
  <c r="L28" i="34"/>
  <c r="O27" i="34"/>
  <c r="O29" i="34"/>
  <c r="S19" i="34"/>
  <c r="R19" i="34"/>
  <c r="R26" i="34" s="1"/>
  <c r="R29" i="33"/>
  <c r="R30" i="33"/>
  <c r="I29" i="33"/>
  <c r="N29" i="33"/>
  <c r="H29" i="33"/>
  <c r="N62" i="31"/>
  <c r="N63" i="31"/>
  <c r="M62" i="31"/>
  <c r="J33" i="31"/>
  <c r="O62" i="31"/>
  <c r="F25" i="31"/>
  <c r="F32" i="31" s="1"/>
  <c r="K33" i="31"/>
  <c r="D33" i="31"/>
  <c r="D62" i="31"/>
  <c r="P62" i="31"/>
  <c r="J32" i="31"/>
  <c r="K32" i="31"/>
  <c r="E62" i="31"/>
  <c r="Q62" i="31"/>
  <c r="N33" i="31"/>
  <c r="F62" i="31"/>
  <c r="R62" i="31"/>
  <c r="G62" i="31"/>
  <c r="J62" i="31"/>
  <c r="C33" i="31"/>
  <c r="L33" i="31"/>
  <c r="K62" i="31"/>
  <c r="H62" i="31"/>
  <c r="I62" i="31"/>
  <c r="M33" i="31"/>
  <c r="L62" i="31"/>
  <c r="F17" i="23"/>
  <c r="G17" i="23"/>
  <c r="E18" i="23"/>
  <c r="F19" i="23"/>
  <c r="H23" i="23"/>
  <c r="C16" i="23"/>
  <c r="C23" i="23" s="1"/>
  <c r="E16" i="23"/>
  <c r="E23" i="23" s="1"/>
  <c r="D25" i="23"/>
  <c r="F16" i="23"/>
  <c r="F23" i="23" s="1"/>
  <c r="E26" i="23"/>
  <c r="B17" i="23"/>
  <c r="B24" i="23" s="1"/>
  <c r="C17" i="23"/>
  <c r="B70" i="21"/>
  <c r="B44" i="21"/>
  <c r="D40" i="21"/>
  <c r="C39" i="21"/>
  <c r="C48" i="21"/>
  <c r="E40" i="21"/>
  <c r="E62" i="21" s="1"/>
  <c r="G40" i="21"/>
  <c r="G63" i="21" s="1"/>
  <c r="E43" i="21"/>
  <c r="G43" i="21"/>
  <c r="G65" i="21" s="1"/>
  <c r="F49" i="21"/>
  <c r="G49" i="21"/>
  <c r="G72" i="21" s="1"/>
  <c r="G73" i="21"/>
  <c r="B51" i="21"/>
  <c r="B74" i="21" s="1"/>
  <c r="G61" i="21"/>
  <c r="E37" i="21"/>
  <c r="E59" i="21" s="1"/>
  <c r="B67" i="21"/>
  <c r="C51" i="21"/>
  <c r="C74" i="21" s="1"/>
  <c r="C62" i="21"/>
  <c r="B39" i="21"/>
  <c r="D51" i="21"/>
  <c r="D74" i="21" s="1"/>
  <c r="G68" i="21"/>
  <c r="B42" i="21"/>
  <c r="D48" i="21"/>
  <c r="D71" i="21" s="1"/>
  <c r="B69" i="21"/>
  <c r="C42" i="21"/>
  <c r="E48" i="21"/>
  <c r="G64" i="21"/>
  <c r="D42" i="21"/>
  <c r="D65" i="21" s="1"/>
  <c r="E49" i="21"/>
  <c r="S70" i="20"/>
  <c r="W51" i="20"/>
  <c r="R62" i="20"/>
  <c r="C63" i="20"/>
  <c r="M64" i="20"/>
  <c r="M68" i="20"/>
  <c r="K61" i="20"/>
  <c r="R66" i="20"/>
  <c r="Z67" i="20"/>
  <c r="B46" i="20"/>
  <c r="B69" i="20" s="1"/>
  <c r="R55" i="20"/>
  <c r="R57" i="20"/>
  <c r="C46" i="20"/>
  <c r="C69" i="20" s="1"/>
  <c r="T57" i="20"/>
  <c r="N51" i="20"/>
  <c r="W56" i="20"/>
  <c r="W58" i="20"/>
  <c r="P61" i="20"/>
  <c r="G62" i="20"/>
  <c r="X62" i="20"/>
  <c r="P63" i="20"/>
  <c r="G64" i="20"/>
  <c r="X64" i="20"/>
  <c r="P65" i="20"/>
  <c r="G66" i="20"/>
  <c r="X66" i="20"/>
  <c r="P67" i="20"/>
  <c r="G68" i="20"/>
  <c r="T49" i="20"/>
  <c r="X55" i="20"/>
  <c r="X56" i="20"/>
  <c r="X58" i="20"/>
  <c r="R61" i="20"/>
  <c r="K62" i="20"/>
  <c r="Z62" i="20"/>
  <c r="R63" i="20"/>
  <c r="K64" i="20"/>
  <c r="Z64" i="20"/>
  <c r="R65" i="20"/>
  <c r="K66" i="20"/>
  <c r="Z66" i="20"/>
  <c r="K68" i="20"/>
  <c r="R59" i="20"/>
  <c r="B61" i="20"/>
  <c r="S61" i="20"/>
  <c r="L62" i="20"/>
  <c r="B63" i="20"/>
  <c r="S63" i="20"/>
  <c r="L64" i="20"/>
  <c r="B65" i="20"/>
  <c r="S65" i="20"/>
  <c r="L66" i="20"/>
  <c r="B67" i="20"/>
  <c r="S67" i="20"/>
  <c r="L68" i="20"/>
  <c r="F51" i="20"/>
  <c r="S57" i="20"/>
  <c r="S59" i="20"/>
  <c r="C61" i="20"/>
  <c r="T61" i="20"/>
  <c r="M62" i="20"/>
  <c r="T63" i="20"/>
  <c r="C65" i="20"/>
  <c r="T65" i="20"/>
  <c r="M66" i="20"/>
  <c r="C67" i="20"/>
  <c r="T68" i="20"/>
  <c r="B47" i="20"/>
  <c r="B70" i="20" s="1"/>
  <c r="G51" i="20"/>
  <c r="C47" i="20"/>
  <c r="C70" i="20" s="1"/>
  <c r="L47" i="20"/>
  <c r="L70" i="20" s="1"/>
  <c r="U56" i="20"/>
  <c r="T58" i="20"/>
  <c r="V60" i="20"/>
  <c r="N61" i="20"/>
  <c r="E62" i="20"/>
  <c r="V62" i="20"/>
  <c r="N63" i="20"/>
  <c r="E64" i="20"/>
  <c r="V64" i="20"/>
  <c r="N65" i="20"/>
  <c r="E66" i="20"/>
  <c r="V66" i="20"/>
  <c r="N67" i="20"/>
  <c r="E68" i="20"/>
  <c r="W68" i="20"/>
  <c r="Z48" i="20"/>
  <c r="F47" i="20"/>
  <c r="J47" i="20"/>
  <c r="M47" i="20"/>
  <c r="M70" i="20" s="1"/>
  <c r="Y51" i="20"/>
  <c r="P48" i="20"/>
  <c r="V56" i="20"/>
  <c r="V58" i="20"/>
  <c r="W60" i="20"/>
  <c r="O61" i="20"/>
  <c r="F62" i="20"/>
  <c r="W62" i="20"/>
  <c r="O63" i="20"/>
  <c r="F64" i="20"/>
  <c r="W64" i="20"/>
  <c r="O65" i="20"/>
  <c r="F66" i="20"/>
  <c r="W66" i="20"/>
  <c r="O67" i="20"/>
  <c r="F70" i="20"/>
  <c r="X68" i="20"/>
  <c r="J49" i="20"/>
  <c r="U55" i="20"/>
  <c r="E46" i="20"/>
  <c r="E69" i="20" s="1"/>
  <c r="V55" i="20"/>
  <c r="T59" i="20"/>
  <c r="E61" i="20"/>
  <c r="V61" i="20"/>
  <c r="N62" i="20"/>
  <c r="E63" i="20"/>
  <c r="V63" i="20"/>
  <c r="N64" i="20"/>
  <c r="E65" i="20"/>
  <c r="V65" i="20"/>
  <c r="N66" i="20"/>
  <c r="V67" i="20"/>
  <c r="N68" i="20"/>
  <c r="G46" i="20"/>
  <c r="G69" i="20" s="1"/>
  <c r="O47" i="20"/>
  <c r="O70" i="20" s="1"/>
  <c r="X59" i="20"/>
  <c r="K65" i="20"/>
  <c r="W55" i="20"/>
  <c r="V57" i="20"/>
  <c r="W61" i="20"/>
  <c r="O62" i="20"/>
  <c r="W63" i="20"/>
  <c r="O64" i="20"/>
  <c r="F65" i="20"/>
  <c r="W65" i="20"/>
  <c r="F67" i="20"/>
  <c r="W67" i="20"/>
  <c r="O68" i="20"/>
  <c r="N46" i="20"/>
  <c r="N69" i="20" s="1"/>
  <c r="T47" i="20"/>
  <c r="T70" i="20" s="1"/>
  <c r="W57" i="20"/>
  <c r="G61" i="20"/>
  <c r="P62" i="20"/>
  <c r="X63" i="20"/>
  <c r="P64" i="20"/>
  <c r="X65" i="20"/>
  <c r="P66" i="20"/>
  <c r="G67" i="20"/>
  <c r="P68" i="20"/>
  <c r="O46" i="20"/>
  <c r="O69" i="20" s="1"/>
  <c r="V47" i="20"/>
  <c r="V70" i="20" s="1"/>
  <c r="R56" i="20"/>
  <c r="Z61" i="20"/>
  <c r="K63" i="20"/>
  <c r="R64" i="20"/>
  <c r="Z65" i="20"/>
  <c r="K67" i="20"/>
  <c r="S68" i="20"/>
  <c r="W47" i="20"/>
  <c r="W70" i="20" s="1"/>
  <c r="R58" i="20"/>
  <c r="S60" i="20"/>
  <c r="L61" i="20"/>
  <c r="B62" i="20"/>
  <c r="S62" i="20"/>
  <c r="L63" i="20"/>
  <c r="B64" i="20"/>
  <c r="S64" i="20"/>
  <c r="L65" i="20"/>
  <c r="B66" i="20"/>
  <c r="S66" i="20"/>
  <c r="L67" i="20"/>
  <c r="B68" i="20"/>
  <c r="T46" i="20"/>
  <c r="T69" i="20" s="1"/>
  <c r="Y47" i="20"/>
  <c r="P51" i="20"/>
  <c r="Z63" i="20"/>
  <c r="X69" i="20"/>
  <c r="E67" i="20"/>
  <c r="V59" i="20"/>
  <c r="F61" i="20"/>
  <c r="F63" i="20"/>
  <c r="O66" i="20"/>
  <c r="W59" i="20"/>
  <c r="X61" i="20"/>
  <c r="G63" i="20"/>
  <c r="G65" i="20"/>
  <c r="X67" i="20"/>
  <c r="X57" i="20"/>
  <c r="R60" i="20"/>
  <c r="P46" i="20"/>
  <c r="P69" i="20" s="1"/>
  <c r="S58" i="20"/>
  <c r="T60" i="20"/>
  <c r="M61" i="20"/>
  <c r="C62" i="20"/>
  <c r="T62" i="20"/>
  <c r="M63" i="20"/>
  <c r="C64" i="20"/>
  <c r="T64" i="20"/>
  <c r="M65" i="20"/>
  <c r="C66" i="20"/>
  <c r="T66" i="20"/>
  <c r="M67" i="20"/>
  <c r="C68" i="20"/>
  <c r="V68" i="20"/>
  <c r="Z46" i="20"/>
  <c r="Z69" i="20" s="1"/>
  <c r="G48" i="20"/>
  <c r="R51" i="20"/>
  <c r="H32" i="24"/>
  <c r="J32" i="24"/>
  <c r="J54" i="24" s="1"/>
  <c r="L68" i="24"/>
  <c r="B36" i="24"/>
  <c r="B58" i="24" s="1"/>
  <c r="B41" i="24"/>
  <c r="H41" i="24"/>
  <c r="H64" i="24" s="1"/>
  <c r="J42" i="24"/>
  <c r="G50" i="24"/>
  <c r="G73" i="24" s="1"/>
  <c r="H67" i="24"/>
  <c r="J67" i="24"/>
  <c r="L67" i="24"/>
  <c r="H43" i="24"/>
  <c r="H65" i="24" s="1"/>
  <c r="I50" i="24"/>
  <c r="I73" i="24" s="1"/>
  <c r="L42" i="24"/>
  <c r="H34" i="24"/>
  <c r="B43" i="24"/>
  <c r="B66" i="24" s="1"/>
  <c r="B46" i="24"/>
  <c r="B68" i="24" s="1"/>
  <c r="J46" i="24"/>
  <c r="J68" i="24" s="1"/>
  <c r="I48" i="24"/>
  <c r="F38" i="24"/>
  <c r="D50" i="24"/>
  <c r="B57" i="24"/>
  <c r="H66" i="24"/>
  <c r="F46" i="24"/>
  <c r="F68" i="24" s="1"/>
  <c r="J55" i="24"/>
  <c r="I47" i="24"/>
  <c r="J57" i="24"/>
  <c r="L39" i="24"/>
  <c r="L62" i="24" s="1"/>
  <c r="F40" i="24"/>
  <c r="F63" i="24" s="1"/>
  <c r="B67" i="24"/>
  <c r="J43" i="19"/>
  <c r="J66" i="19" s="1"/>
  <c r="D46" i="19"/>
  <c r="D68" i="19" s="1"/>
  <c r="D57" i="19"/>
  <c r="D58" i="19"/>
  <c r="F57" i="19"/>
  <c r="J58" i="19"/>
  <c r="I43" i="19"/>
  <c r="I66" i="19" s="1"/>
  <c r="H67" i="19"/>
  <c r="C50" i="19"/>
  <c r="D39" i="19"/>
  <c r="I50" i="19"/>
  <c r="F39" i="19"/>
  <c r="F62" i="19" s="1"/>
  <c r="J50" i="19"/>
  <c r="H40" i="19"/>
  <c r="K50" i="19"/>
  <c r="K72" i="19" s="1"/>
  <c r="H54" i="19"/>
  <c r="H58" i="19"/>
  <c r="F41" i="19"/>
  <c r="F64" i="19" s="1"/>
  <c r="I57" i="19"/>
  <c r="H41" i="19"/>
  <c r="J54" i="19"/>
  <c r="I41" i="19"/>
  <c r="F67" i="19"/>
  <c r="B51" i="19"/>
  <c r="B55" i="19"/>
  <c r="D33" i="19"/>
  <c r="D56" i="19" s="1"/>
  <c r="J57" i="19"/>
  <c r="I39" i="19"/>
  <c r="L43" i="19"/>
  <c r="L66" i="19" s="1"/>
  <c r="H51" i="19"/>
  <c r="H73" i="19" s="1"/>
  <c r="L51" i="19"/>
  <c r="E47" i="19"/>
  <c r="I54" i="19"/>
  <c r="L41" i="19"/>
  <c r="B49" i="19"/>
  <c r="J67" i="19"/>
  <c r="B54" i="19"/>
  <c r="B37" i="19"/>
  <c r="B59" i="19" s="1"/>
  <c r="I42" i="19"/>
  <c r="I64" i="19" s="1"/>
  <c r="J51" i="19"/>
  <c r="H42" i="19"/>
  <c r="G54" i="19"/>
  <c r="L37" i="19"/>
  <c r="L59" i="19" s="1"/>
  <c r="J42" i="19"/>
  <c r="B67" i="19"/>
  <c r="B66" i="19"/>
  <c r="I51" i="19"/>
  <c r="I73" i="19" s="1"/>
  <c r="L49" i="19"/>
  <c r="F58" i="19"/>
  <c r="B39" i="19"/>
  <c r="B61" i="19" s="1"/>
  <c r="B43" i="19"/>
  <c r="D67" i="19"/>
  <c r="F68" i="17"/>
  <c r="G38" i="17"/>
  <c r="H68" i="17"/>
  <c r="J69" i="17"/>
  <c r="I73" i="17"/>
  <c r="I69" i="17"/>
  <c r="G68" i="17"/>
  <c r="I50" i="17"/>
  <c r="E68" i="17"/>
  <c r="F38" i="17"/>
  <c r="F60" i="17" s="1"/>
  <c r="J44" i="17"/>
  <c r="J67" i="17" s="1"/>
  <c r="C44" i="17"/>
  <c r="C67" i="17" s="1"/>
  <c r="D51" i="17"/>
  <c r="G47" i="17"/>
  <c r="G69" i="17" s="1"/>
  <c r="E43" i="17"/>
  <c r="C60" i="17"/>
  <c r="C68" i="17"/>
  <c r="G43" i="17"/>
  <c r="H47" i="17"/>
  <c r="H69" i="17" s="1"/>
  <c r="F43" i="17"/>
  <c r="C51" i="17"/>
  <c r="F47" i="17"/>
  <c r="F69" i="17" s="1"/>
  <c r="I41" i="17"/>
  <c r="I72" i="17"/>
  <c r="C47" i="17"/>
  <c r="C69" i="17" s="1"/>
  <c r="H41" i="17"/>
  <c r="C70" i="17"/>
  <c r="J43" i="17"/>
  <c r="J65" i="17" s="1"/>
  <c r="E40" i="17"/>
  <c r="E62" i="17" s="1"/>
  <c r="G70" i="17"/>
  <c r="G60" i="17"/>
  <c r="F48" i="17"/>
  <c r="D70" i="17"/>
  <c r="D69" i="17"/>
  <c r="D67" i="17"/>
  <c r="H51" i="17"/>
  <c r="I40" i="17"/>
  <c r="C39" i="17"/>
  <c r="C61" i="17" s="1"/>
  <c r="G51" i="17"/>
  <c r="H40" i="17"/>
  <c r="J38" i="17"/>
  <c r="F51" i="17"/>
  <c r="I43" i="17"/>
  <c r="G40" i="17"/>
  <c r="I38" i="17"/>
  <c r="E51" i="17"/>
  <c r="H43" i="17"/>
  <c r="F40" i="17"/>
  <c r="H38" i="17"/>
  <c r="H60" i="17" s="1"/>
  <c r="D37" i="17"/>
  <c r="D59" i="17" s="1"/>
  <c r="J63" i="17"/>
  <c r="I44" i="17"/>
  <c r="J48" i="17"/>
  <c r="J70" i="17" s="1"/>
  <c r="F44" i="17"/>
  <c r="F39" i="17"/>
  <c r="F61" i="17" s="1"/>
  <c r="J37" i="17"/>
  <c r="J59" i="17" s="1"/>
  <c r="J51" i="17"/>
  <c r="J73" i="17" s="1"/>
  <c r="I48" i="17"/>
  <c r="I70" i="17" s="1"/>
  <c r="E47" i="17"/>
  <c r="E44" i="17"/>
  <c r="E39" i="17"/>
  <c r="E61" i="17" s="1"/>
  <c r="I37" i="17"/>
  <c r="I59" i="17" s="1"/>
  <c r="D40" i="17"/>
  <c r="C40" i="17"/>
  <c r="H44" i="17"/>
  <c r="D43" i="17"/>
  <c r="D66" i="17" s="1"/>
  <c r="I39" i="17"/>
  <c r="D38" i="17"/>
  <c r="J71" i="17"/>
  <c r="H49" i="17"/>
  <c r="H71" i="17" s="1"/>
  <c r="G44" i="17"/>
  <c r="G67" i="17" s="1"/>
  <c r="H39" i="17"/>
  <c r="D39" i="17"/>
  <c r="M43" i="16"/>
  <c r="F49" i="16"/>
  <c r="N50" i="16"/>
  <c r="F51" i="16"/>
  <c r="M65" i="16"/>
  <c r="G47" i="16"/>
  <c r="H47" i="16"/>
  <c r="I40" i="16"/>
  <c r="J41" i="16"/>
  <c r="J64" i="16" s="1"/>
  <c r="K41" i="16"/>
  <c r="L41" i="16"/>
  <c r="K42" i="16"/>
  <c r="K64" i="16" s="1"/>
  <c r="L42" i="16"/>
  <c r="L65" i="16" s="1"/>
  <c r="M42" i="16"/>
  <c r="G49" i="16"/>
  <c r="B48" i="16"/>
  <c r="H49" i="16"/>
  <c r="N73" i="16"/>
  <c r="C48" i="16"/>
  <c r="L48" i="16"/>
  <c r="E50" i="16"/>
  <c r="E72" i="16" s="1"/>
  <c r="J40" i="16"/>
  <c r="J63" i="16" s="1"/>
  <c r="M48" i="16"/>
  <c r="K50" i="16"/>
  <c r="M40" i="16"/>
  <c r="L46" i="16"/>
  <c r="N48" i="16"/>
  <c r="N71" i="16" s="1"/>
  <c r="L50" i="16"/>
  <c r="I41" i="16"/>
  <c r="F47" i="16"/>
  <c r="D49" i="16"/>
  <c r="M50" i="16"/>
  <c r="J49" i="16"/>
  <c r="J71" i="16" s="1"/>
  <c r="K38" i="16"/>
  <c r="M49" i="16"/>
  <c r="M71" i="16" s="1"/>
  <c r="N63" i="16"/>
  <c r="B50" i="16"/>
  <c r="D48" i="16"/>
  <c r="L38" i="16"/>
  <c r="L61" i="16" s="1"/>
  <c r="E48" i="16"/>
  <c r="H48" i="16"/>
  <c r="J51" i="16"/>
  <c r="J73" i="16" s="1"/>
  <c r="M39" i="16"/>
  <c r="N42" i="16"/>
  <c r="N65" i="16" s="1"/>
  <c r="C50" i="16"/>
  <c r="C72" i="16" s="1"/>
  <c r="N39" i="16"/>
  <c r="N62" i="16" s="1"/>
  <c r="K43" i="16"/>
  <c r="K48" i="16"/>
  <c r="D50" i="16"/>
  <c r="E49" i="15"/>
  <c r="G75" i="15"/>
  <c r="M49" i="15"/>
  <c r="P49" i="15"/>
  <c r="K75" i="15"/>
  <c r="Q75" i="15"/>
  <c r="N38" i="15"/>
  <c r="N60" i="15" s="1"/>
  <c r="E75" i="15"/>
  <c r="P75" i="15"/>
  <c r="E38" i="15"/>
  <c r="E60" i="15" s="1"/>
  <c r="G40" i="15"/>
  <c r="E41" i="15"/>
  <c r="I50" i="15"/>
  <c r="N42" i="15"/>
  <c r="N65" i="15" s="1"/>
  <c r="N43" i="15"/>
  <c r="G44" i="15"/>
  <c r="B43" i="15"/>
  <c r="B46" i="15"/>
  <c r="I43" i="15"/>
  <c r="B38" i="15"/>
  <c r="B60" i="15" s="1"/>
  <c r="B49" i="15"/>
  <c r="E46" i="15"/>
  <c r="E51" i="15"/>
  <c r="N46" i="15"/>
  <c r="N70" i="15" s="1"/>
  <c r="M51" i="15"/>
  <c r="G41" i="15"/>
  <c r="G63" i="15" s="1"/>
  <c r="I47" i="15"/>
  <c r="P51" i="15"/>
  <c r="B42" i="15"/>
  <c r="G48" i="15"/>
  <c r="G52" i="15"/>
  <c r="E42" i="15"/>
  <c r="I48" i="15"/>
  <c r="I52" i="15"/>
  <c r="I75" i="15" s="1"/>
  <c r="B65" i="15"/>
  <c r="I39" i="15"/>
  <c r="I62" i="15" s="1"/>
  <c r="I44" i="15"/>
  <c r="I66" i="15" s="1"/>
  <c r="H29" i="34"/>
  <c r="K28" i="34"/>
  <c r="M27" i="34"/>
  <c r="D18" i="34"/>
  <c r="C18" i="34"/>
  <c r="O26" i="34"/>
  <c r="N27" i="34"/>
  <c r="M28" i="34"/>
  <c r="K29" i="34"/>
  <c r="U26" i="34"/>
  <c r="L29" i="34"/>
  <c r="L26" i="34"/>
  <c r="N26" i="34"/>
  <c r="M29" i="34"/>
  <c r="F26" i="34"/>
  <c r="W26" i="34"/>
  <c r="V27" i="34"/>
  <c r="U28" i="34"/>
  <c r="H28" i="34"/>
  <c r="M26" i="34"/>
  <c r="X26" i="34"/>
  <c r="W27" i="34"/>
  <c r="V28" i="34"/>
  <c r="K27" i="34"/>
  <c r="G29" i="34"/>
  <c r="F27" i="34"/>
  <c r="Y27" i="34"/>
  <c r="X29" i="34"/>
  <c r="U29" i="34"/>
  <c r="D34" i="29"/>
  <c r="C29" i="35"/>
  <c r="C19" i="35"/>
  <c r="C27" i="35" s="1"/>
  <c r="D19" i="35"/>
  <c r="D26" i="35" s="1"/>
  <c r="B18" i="35"/>
  <c r="B26" i="35" s="1"/>
  <c r="D20" i="35"/>
  <c r="G20" i="35"/>
  <c r="C28" i="35"/>
  <c r="H20" i="35"/>
  <c r="H28" i="35" s="1"/>
  <c r="B21" i="35"/>
  <c r="B22" i="35"/>
  <c r="B29" i="35" s="1"/>
  <c r="G22" i="35"/>
  <c r="G19" i="35"/>
  <c r="B20" i="35"/>
  <c r="B27" i="35" s="1"/>
  <c r="P29" i="33"/>
  <c r="S29" i="33"/>
  <c r="G29" i="33"/>
  <c r="O29" i="33"/>
  <c r="L29" i="33"/>
  <c r="B21" i="33"/>
  <c r="B28" i="33" s="1"/>
  <c r="M29" i="33"/>
  <c r="I27" i="35"/>
  <c r="H29" i="35"/>
  <c r="G21" i="35"/>
  <c r="H19" i="35"/>
  <c r="C18" i="35"/>
  <c r="I18" i="35"/>
  <c r="I26" i="35" s="1"/>
  <c r="G18" i="35"/>
  <c r="S18" i="34"/>
  <c r="D19" i="34"/>
  <c r="R21" i="34"/>
  <c r="C22" i="34"/>
  <c r="C19" i="34"/>
  <c r="F29" i="34"/>
  <c r="Q19" i="34"/>
  <c r="Q26" i="34" s="1"/>
  <c r="B20" i="34"/>
  <c r="B27" i="34" s="1"/>
  <c r="S21" i="34"/>
  <c r="L27" i="34"/>
  <c r="C20" i="34"/>
  <c r="Q22" i="34"/>
  <c r="Q29" i="34" s="1"/>
  <c r="B18" i="34"/>
  <c r="B26" i="34" s="1"/>
  <c r="X28" i="34"/>
  <c r="Q20" i="34"/>
  <c r="Q28" i="34" s="1"/>
  <c r="B21" i="34"/>
  <c r="B29" i="34" s="1"/>
  <c r="N28" i="34"/>
  <c r="Y28" i="34"/>
  <c r="R20" i="34"/>
  <c r="C21" i="34"/>
  <c r="O28" i="34"/>
  <c r="C29" i="33"/>
  <c r="J29" i="33"/>
  <c r="G33" i="31"/>
  <c r="C32" i="31"/>
  <c r="N32" i="31"/>
  <c r="F26" i="31"/>
  <c r="F34" i="31" s="1"/>
  <c r="G33" i="29"/>
  <c r="B34" i="29"/>
  <c r="G34" i="29"/>
  <c r="C34" i="29"/>
  <c r="H34" i="29"/>
  <c r="H33" i="29"/>
  <c r="C33" i="29"/>
  <c r="G51" i="26"/>
  <c r="B205" i="26"/>
  <c r="G195" i="26"/>
  <c r="C197" i="26"/>
  <c r="E198" i="26"/>
  <c r="G199" i="26"/>
  <c r="C201" i="26"/>
  <c r="E202" i="26"/>
  <c r="G203" i="26"/>
  <c r="E50" i="26"/>
  <c r="F203" i="26"/>
  <c r="C44" i="26"/>
  <c r="E45" i="26"/>
  <c r="G46" i="26"/>
  <c r="C48" i="26"/>
  <c r="C52" i="26"/>
  <c r="E53" i="26"/>
  <c r="B196" i="26"/>
  <c r="D197" i="26"/>
  <c r="F198" i="26"/>
  <c r="D201" i="26"/>
  <c r="F45" i="26"/>
  <c r="B47" i="26"/>
  <c r="D48" i="26"/>
  <c r="F49" i="26"/>
  <c r="B51" i="26"/>
  <c r="D52" i="26"/>
  <c r="F53" i="26"/>
  <c r="C196" i="26"/>
  <c r="E197" i="26"/>
  <c r="G198" i="26"/>
  <c r="C200" i="26"/>
  <c r="E201" i="26"/>
  <c r="G202" i="26"/>
  <c r="C204" i="26"/>
  <c r="E205" i="26"/>
  <c r="B136" i="30"/>
  <c r="H133" i="30"/>
  <c r="F212" i="30"/>
  <c r="H289" i="30"/>
  <c r="H63" i="30"/>
  <c r="H214" i="30"/>
  <c r="B67" i="30"/>
  <c r="H291" i="30"/>
  <c r="B65" i="30"/>
  <c r="E139" i="30"/>
  <c r="H292" i="30"/>
  <c r="F293" i="30"/>
  <c r="H190" i="30"/>
  <c r="H208" i="30" s="1"/>
  <c r="F116" i="30"/>
  <c r="F134" i="30" s="1"/>
  <c r="D43" i="30"/>
  <c r="D61" i="30" s="1"/>
  <c r="B269" i="30"/>
  <c r="B287" i="30" s="1"/>
  <c r="G190" i="30"/>
  <c r="E116" i="30"/>
  <c r="C43" i="30"/>
  <c r="F43" i="30"/>
  <c r="G269" i="30"/>
  <c r="F190" i="30"/>
  <c r="D116" i="30"/>
  <c r="D134" i="30" s="1"/>
  <c r="B43" i="30"/>
  <c r="B61" i="30" s="1"/>
  <c r="C269" i="30"/>
  <c r="H116" i="30"/>
  <c r="H134" i="30" s="1"/>
  <c r="F269" i="30"/>
  <c r="E190" i="30"/>
  <c r="C116" i="30"/>
  <c r="C134" i="30" s="1"/>
  <c r="G116" i="30"/>
  <c r="G134" i="30" s="1"/>
  <c r="E269" i="30"/>
  <c r="D190" i="30"/>
  <c r="D208" i="30" s="1"/>
  <c r="B116" i="30"/>
  <c r="H43" i="30"/>
  <c r="D269" i="30"/>
  <c r="C190" i="30"/>
  <c r="G43" i="30"/>
  <c r="G61" i="30" s="1"/>
  <c r="B190" i="30"/>
  <c r="B209" i="30" s="1"/>
  <c r="F62" i="30"/>
  <c r="H137" i="30"/>
  <c r="H135" i="30"/>
  <c r="H212" i="30"/>
  <c r="D210" i="30"/>
  <c r="H65" i="30"/>
  <c r="H140" i="30"/>
  <c r="H139" i="30"/>
  <c r="E214" i="30"/>
  <c r="B286" i="30"/>
  <c r="E41" i="30"/>
  <c r="E59" i="30" s="1"/>
  <c r="F42" i="30"/>
  <c r="F60" i="30" s="1"/>
  <c r="H44" i="30"/>
  <c r="B46" i="30"/>
  <c r="B64" i="30" s="1"/>
  <c r="C47" i="30"/>
  <c r="C65" i="30" s="1"/>
  <c r="D48" i="30"/>
  <c r="D66" i="30" s="1"/>
  <c r="F50" i="30"/>
  <c r="F68" i="30" s="1"/>
  <c r="G114" i="30"/>
  <c r="G132" i="30" s="1"/>
  <c r="B117" i="30"/>
  <c r="B135" i="30" s="1"/>
  <c r="C118" i="30"/>
  <c r="C136" i="30" s="1"/>
  <c r="D119" i="30"/>
  <c r="E120" i="30"/>
  <c r="F121" i="30"/>
  <c r="F139" i="30" s="1"/>
  <c r="B189" i="30"/>
  <c r="D191" i="30"/>
  <c r="D209" i="30" s="1"/>
  <c r="E192" i="30"/>
  <c r="F193" i="30"/>
  <c r="G194" i="30"/>
  <c r="G212" i="30" s="1"/>
  <c r="B197" i="30"/>
  <c r="B215" i="30" s="1"/>
  <c r="B267" i="30"/>
  <c r="B285" i="30" s="1"/>
  <c r="C268" i="30"/>
  <c r="C286" i="30" s="1"/>
  <c r="E270" i="30"/>
  <c r="E288" i="30" s="1"/>
  <c r="F271" i="30"/>
  <c r="F290" i="30" s="1"/>
  <c r="G272" i="30"/>
  <c r="G290" i="30" s="1"/>
  <c r="C276" i="30"/>
  <c r="C294" i="30" s="1"/>
  <c r="C46" i="30"/>
  <c r="C117" i="30"/>
  <c r="D118" i="30"/>
  <c r="E119" i="30"/>
  <c r="E137" i="30" s="1"/>
  <c r="F120" i="30"/>
  <c r="G121" i="30"/>
  <c r="B188" i="30"/>
  <c r="B206" i="30" s="1"/>
  <c r="C189" i="30"/>
  <c r="E191" i="30"/>
  <c r="E209" i="30" s="1"/>
  <c r="F192" i="30"/>
  <c r="G193" i="30"/>
  <c r="C197" i="30"/>
  <c r="C215" i="30" s="1"/>
  <c r="C267" i="30"/>
  <c r="C285" i="30" s="1"/>
  <c r="D268" i="30"/>
  <c r="D286" i="30" s="1"/>
  <c r="F270" i="30"/>
  <c r="F288" i="30" s="1"/>
  <c r="G271" i="30"/>
  <c r="B274" i="30"/>
  <c r="D276" i="30"/>
  <c r="D294" i="30" s="1"/>
  <c r="C191" i="30"/>
  <c r="C209" i="30" s="1"/>
  <c r="G41" i="30"/>
  <c r="H42" i="30"/>
  <c r="H60" i="30" s="1"/>
  <c r="B44" i="30"/>
  <c r="C45" i="30"/>
  <c r="D46" i="30"/>
  <c r="E47" i="30"/>
  <c r="F48" i="30"/>
  <c r="H50" i="30"/>
  <c r="H68" i="30" s="1"/>
  <c r="B115" i="30"/>
  <c r="B133" i="30" s="1"/>
  <c r="D117" i="30"/>
  <c r="D135" i="30" s="1"/>
  <c r="E118" i="30"/>
  <c r="F119" i="30"/>
  <c r="G120" i="30"/>
  <c r="B123" i="30"/>
  <c r="B141" i="30" s="1"/>
  <c r="C188" i="30"/>
  <c r="C206" i="30" s="1"/>
  <c r="D189" i="30"/>
  <c r="F191" i="30"/>
  <c r="F209" i="30" s="1"/>
  <c r="G192" i="30"/>
  <c r="G210" i="30" s="1"/>
  <c r="B195" i="30"/>
  <c r="D197" i="30"/>
  <c r="D215" i="30" s="1"/>
  <c r="D267" i="30"/>
  <c r="D285" i="30" s="1"/>
  <c r="E268" i="30"/>
  <c r="E286" i="30" s="1"/>
  <c r="G270" i="30"/>
  <c r="B273" i="30"/>
  <c r="C274" i="30"/>
  <c r="E276" i="30"/>
  <c r="E294" i="30" s="1"/>
  <c r="G44" i="30"/>
  <c r="G63" i="30" s="1"/>
  <c r="C44" i="30"/>
  <c r="C62" i="30" s="1"/>
  <c r="E46" i="30"/>
  <c r="G48" i="30"/>
  <c r="B114" i="30"/>
  <c r="B132" i="30" s="1"/>
  <c r="C115" i="30"/>
  <c r="E117" i="30"/>
  <c r="E135" i="30" s="1"/>
  <c r="F118" i="30"/>
  <c r="G119" i="30"/>
  <c r="G137" i="30" s="1"/>
  <c r="H120" i="30"/>
  <c r="H138" i="30" s="1"/>
  <c r="C123" i="30"/>
  <c r="C141" i="30" s="1"/>
  <c r="D188" i="30"/>
  <c r="D206" i="30" s="1"/>
  <c r="E189" i="30"/>
  <c r="G191" i="30"/>
  <c r="G209" i="30" s="1"/>
  <c r="H192" i="30"/>
  <c r="H210" i="30" s="1"/>
  <c r="B194" i="30"/>
  <c r="C195" i="30"/>
  <c r="C213" i="30" s="1"/>
  <c r="E197" i="30"/>
  <c r="E215" i="30" s="1"/>
  <c r="E267" i="30"/>
  <c r="E285" i="30" s="1"/>
  <c r="F268" i="30"/>
  <c r="F286" i="30" s="1"/>
  <c r="H270" i="30"/>
  <c r="H288" i="30" s="1"/>
  <c r="B272" i="30"/>
  <c r="C273" i="30"/>
  <c r="C291" i="30" s="1"/>
  <c r="D274" i="30"/>
  <c r="D293" i="30" s="1"/>
  <c r="F276" i="30"/>
  <c r="F294" i="30" s="1"/>
  <c r="D270" i="30"/>
  <c r="D288" i="30" s="1"/>
  <c r="B42" i="30"/>
  <c r="B60" i="30" s="1"/>
  <c r="D44" i="30"/>
  <c r="E45" i="30"/>
  <c r="F46" i="30"/>
  <c r="G47" i="30"/>
  <c r="G65" i="30" s="1"/>
  <c r="H48" i="30"/>
  <c r="B50" i="30"/>
  <c r="B68" i="30" s="1"/>
  <c r="C114" i="30"/>
  <c r="C132" i="30" s="1"/>
  <c r="D115" i="30"/>
  <c r="F117" i="30"/>
  <c r="F135" i="30" s="1"/>
  <c r="G118" i="30"/>
  <c r="B121" i="30"/>
  <c r="B139" i="30" s="1"/>
  <c r="D123" i="30"/>
  <c r="D141" i="30" s="1"/>
  <c r="E188" i="30"/>
  <c r="E206" i="30" s="1"/>
  <c r="F189" i="30"/>
  <c r="F207" i="30" s="1"/>
  <c r="B193" i="30"/>
  <c r="C194" i="30"/>
  <c r="D195" i="30"/>
  <c r="F197" i="30"/>
  <c r="F215" i="30" s="1"/>
  <c r="F267" i="30"/>
  <c r="F285" i="30" s="1"/>
  <c r="G268" i="30"/>
  <c r="G286" i="30" s="1"/>
  <c r="B271" i="30"/>
  <c r="B289" i="30" s="1"/>
  <c r="C272" i="30"/>
  <c r="C290" i="30" s="1"/>
  <c r="D273" i="30"/>
  <c r="D291" i="30" s="1"/>
  <c r="E274" i="30"/>
  <c r="E292" i="30" s="1"/>
  <c r="G276" i="30"/>
  <c r="G294" i="30" s="1"/>
  <c r="C42" i="30"/>
  <c r="C60" i="30" s="1"/>
  <c r="E44" i="30"/>
  <c r="E62" i="30" s="1"/>
  <c r="G46" i="30"/>
  <c r="G64" i="30" s="1"/>
  <c r="D114" i="30"/>
  <c r="D132" i="30" s="1"/>
  <c r="E115" i="30"/>
  <c r="E133" i="30" s="1"/>
  <c r="G117" i="30"/>
  <c r="G135" i="30" s="1"/>
  <c r="B120" i="30"/>
  <c r="B138" i="30" s="1"/>
  <c r="C121" i="30"/>
  <c r="C139" i="30" s="1"/>
  <c r="E123" i="30"/>
  <c r="E141" i="30" s="1"/>
  <c r="F188" i="30"/>
  <c r="F206" i="30" s="1"/>
  <c r="G189" i="30"/>
  <c r="G207" i="30" s="1"/>
  <c r="B192" i="30"/>
  <c r="B210" i="30" s="1"/>
  <c r="C193" i="30"/>
  <c r="C211" i="30" s="1"/>
  <c r="D194" i="30"/>
  <c r="D212" i="30" s="1"/>
  <c r="E195" i="30"/>
  <c r="E213" i="30" s="1"/>
  <c r="H24" i="23"/>
  <c r="D16" i="23"/>
  <c r="D23" i="23" s="1"/>
  <c r="E17" i="23"/>
  <c r="F18" i="23"/>
  <c r="F25" i="23" s="1"/>
  <c r="G19" i="23"/>
  <c r="G18" i="23"/>
  <c r="G25" i="23" s="1"/>
  <c r="H19" i="23"/>
  <c r="H18" i="23"/>
  <c r="H25" i="23" s="1"/>
  <c r="G16" i="23"/>
  <c r="B19" i="23"/>
  <c r="B18" i="23"/>
  <c r="B25" i="23" s="1"/>
  <c r="C19" i="23"/>
  <c r="C18" i="23"/>
  <c r="C25" i="23" s="1"/>
  <c r="D19" i="23"/>
  <c r="D26" i="23" s="1"/>
  <c r="G67" i="21"/>
  <c r="G66" i="21"/>
  <c r="G37" i="21"/>
  <c r="G59" i="21" s="1"/>
  <c r="D39" i="21"/>
  <c r="D62" i="21" s="1"/>
  <c r="B41" i="21"/>
  <c r="E42" i="21"/>
  <c r="C44" i="21"/>
  <c r="D47" i="21"/>
  <c r="D69" i="21" s="1"/>
  <c r="F48" i="21"/>
  <c r="B50" i="21"/>
  <c r="E51" i="21"/>
  <c r="E74" i="21" s="1"/>
  <c r="B38" i="21"/>
  <c r="E39" i="21"/>
  <c r="C41" i="21"/>
  <c r="C63" i="21" s="1"/>
  <c r="D44" i="21"/>
  <c r="D66" i="21" s="1"/>
  <c r="B46" i="21"/>
  <c r="B68" i="21" s="1"/>
  <c r="E47" i="21"/>
  <c r="E69" i="21" s="1"/>
  <c r="G48" i="21"/>
  <c r="C50" i="21"/>
  <c r="C38" i="21"/>
  <c r="D41" i="21"/>
  <c r="D63" i="21" s="1"/>
  <c r="B43" i="21"/>
  <c r="E44" i="21"/>
  <c r="C46" i="21"/>
  <c r="C68" i="21" s="1"/>
  <c r="F47" i="21"/>
  <c r="B49" i="21"/>
  <c r="B71" i="21" s="1"/>
  <c r="D50" i="21"/>
  <c r="D72" i="21" s="1"/>
  <c r="D38" i="21"/>
  <c r="D60" i="21" s="1"/>
  <c r="B40" i="21"/>
  <c r="E41" i="21"/>
  <c r="C43" i="21"/>
  <c r="D46" i="21"/>
  <c r="D68" i="21" s="1"/>
  <c r="G47" i="21"/>
  <c r="G69" i="21" s="1"/>
  <c r="C49" i="21"/>
  <c r="E50" i="21"/>
  <c r="B37" i="21"/>
  <c r="B59" i="21" s="1"/>
  <c r="E38" i="21"/>
  <c r="E46" i="21"/>
  <c r="E68" i="21" s="1"/>
  <c r="C37" i="21"/>
  <c r="C59" i="21" s="1"/>
  <c r="C47" i="21"/>
  <c r="C69" i="21" s="1"/>
  <c r="N50" i="20"/>
  <c r="F46" i="20"/>
  <c r="F69" i="20" s="1"/>
  <c r="S46" i="20"/>
  <c r="S69" i="20" s="1"/>
  <c r="E47" i="20"/>
  <c r="E70" i="20" s="1"/>
  <c r="N47" i="20"/>
  <c r="N70" i="20" s="1"/>
  <c r="X47" i="20"/>
  <c r="X70" i="20" s="1"/>
  <c r="H48" i="20"/>
  <c r="Q48" i="20"/>
  <c r="B49" i="20"/>
  <c r="L49" i="20"/>
  <c r="V49" i="20"/>
  <c r="V73" i="20" s="1"/>
  <c r="F50" i="20"/>
  <c r="O50" i="20"/>
  <c r="X50" i="20"/>
  <c r="X73" i="20" s="1"/>
  <c r="H51" i="20"/>
  <c r="Q51" i="20"/>
  <c r="Z51" i="20"/>
  <c r="U57" i="20"/>
  <c r="I48" i="20"/>
  <c r="S48" i="20"/>
  <c r="C49" i="20"/>
  <c r="M49" i="20"/>
  <c r="W49" i="20"/>
  <c r="G50" i="20"/>
  <c r="P50" i="20"/>
  <c r="Y50" i="20"/>
  <c r="R67" i="20"/>
  <c r="K46" i="20"/>
  <c r="K69" i="20" s="1"/>
  <c r="V46" i="20"/>
  <c r="V69" i="20" s="1"/>
  <c r="G47" i="20"/>
  <c r="G70" i="20" s="1"/>
  <c r="P47" i="20"/>
  <c r="P70" i="20" s="1"/>
  <c r="Z47" i="20"/>
  <c r="Z70" i="20" s="1"/>
  <c r="J48" i="20"/>
  <c r="T48" i="20"/>
  <c r="E49" i="20"/>
  <c r="N49" i="20"/>
  <c r="X49" i="20"/>
  <c r="H50" i="20"/>
  <c r="Q50" i="20"/>
  <c r="Z50" i="20"/>
  <c r="J51" i="20"/>
  <c r="S51" i="20"/>
  <c r="L46" i="20"/>
  <c r="L69" i="20" s="1"/>
  <c r="W46" i="20"/>
  <c r="W69" i="20" s="1"/>
  <c r="H47" i="20"/>
  <c r="Q47" i="20"/>
  <c r="B48" i="20"/>
  <c r="B71" i="20" s="1"/>
  <c r="L48" i="20"/>
  <c r="V48" i="20"/>
  <c r="F49" i="20"/>
  <c r="O49" i="20"/>
  <c r="Y49" i="20"/>
  <c r="Y72" i="20" s="1"/>
  <c r="I50" i="20"/>
  <c r="R50" i="20"/>
  <c r="R73" i="20" s="1"/>
  <c r="B51" i="20"/>
  <c r="L51" i="20"/>
  <c r="T51" i="20"/>
  <c r="T67" i="20"/>
  <c r="F68" i="20"/>
  <c r="W50" i="20"/>
  <c r="M46" i="20"/>
  <c r="M69" i="20" s="1"/>
  <c r="I47" i="20"/>
  <c r="C48" i="20"/>
  <c r="M48" i="20"/>
  <c r="W48" i="20"/>
  <c r="G49" i="20"/>
  <c r="P49" i="20"/>
  <c r="Z49" i="20"/>
  <c r="J50" i="20"/>
  <c r="S50" i="20"/>
  <c r="S73" i="20" s="1"/>
  <c r="C51" i="20"/>
  <c r="M51" i="20"/>
  <c r="V51" i="20"/>
  <c r="V74" i="20" s="1"/>
  <c r="E48" i="20"/>
  <c r="N48" i="20"/>
  <c r="X48" i="20"/>
  <c r="X71" i="20" s="1"/>
  <c r="H49" i="20"/>
  <c r="Q49" i="20"/>
  <c r="B50" i="20"/>
  <c r="L50" i="20"/>
  <c r="T50" i="20"/>
  <c r="E50" i="20"/>
  <c r="F48" i="20"/>
  <c r="F71" i="20" s="1"/>
  <c r="O48" i="20"/>
  <c r="I49" i="20"/>
  <c r="C50" i="20"/>
  <c r="M50" i="20"/>
  <c r="L65" i="24"/>
  <c r="L66" i="24"/>
  <c r="J58" i="24"/>
  <c r="G70" i="24"/>
  <c r="G71" i="24"/>
  <c r="J56" i="24"/>
  <c r="B33" i="24"/>
  <c r="B55" i="24" s="1"/>
  <c r="H38" i="24"/>
  <c r="B40" i="24"/>
  <c r="J41" i="24"/>
  <c r="F43" i="24"/>
  <c r="F66" i="24" s="1"/>
  <c r="H46" i="24"/>
  <c r="H68" i="24" s="1"/>
  <c r="J47" i="24"/>
  <c r="J69" i="24" s="1"/>
  <c r="J48" i="24"/>
  <c r="J49" i="24"/>
  <c r="J50" i="24"/>
  <c r="J51" i="24"/>
  <c r="J74" i="24" s="1"/>
  <c r="E33" i="24"/>
  <c r="B37" i="24"/>
  <c r="B59" i="24" s="1"/>
  <c r="J38" i="24"/>
  <c r="J61" i="24" s="1"/>
  <c r="L41" i="24"/>
  <c r="L63" i="24" s="1"/>
  <c r="K47" i="24"/>
  <c r="K48" i="24"/>
  <c r="K70" i="24" s="1"/>
  <c r="K49" i="24"/>
  <c r="K71" i="24" s="1"/>
  <c r="K51" i="24"/>
  <c r="F67" i="24"/>
  <c r="E31" i="24"/>
  <c r="E54" i="24" s="1"/>
  <c r="F33" i="24"/>
  <c r="F55" i="24" s="1"/>
  <c r="F35" i="24"/>
  <c r="F57" i="24" s="1"/>
  <c r="F37" i="24"/>
  <c r="F59" i="24" s="1"/>
  <c r="L38" i="24"/>
  <c r="L60" i="24" s="1"/>
  <c r="H40" i="24"/>
  <c r="B42" i="24"/>
  <c r="J43" i="24"/>
  <c r="J66" i="24" s="1"/>
  <c r="L47" i="24"/>
  <c r="L69" i="24" s="1"/>
  <c r="L48" i="24"/>
  <c r="L70" i="24" s="1"/>
  <c r="L49" i="24"/>
  <c r="L50" i="24"/>
  <c r="L51" i="24"/>
  <c r="L74" i="24" s="1"/>
  <c r="H31" i="24"/>
  <c r="H54" i="24" s="1"/>
  <c r="H33" i="24"/>
  <c r="H55" i="24" s="1"/>
  <c r="H35" i="24"/>
  <c r="H37" i="24"/>
  <c r="H59" i="24" s="1"/>
  <c r="B39" i="24"/>
  <c r="B61" i="24" s="1"/>
  <c r="J40" i="24"/>
  <c r="J62" i="24" s="1"/>
  <c r="F42" i="24"/>
  <c r="F64" i="24" s="1"/>
  <c r="B47" i="24"/>
  <c r="B69" i="24" s="1"/>
  <c r="B48" i="24"/>
  <c r="B70" i="24" s="1"/>
  <c r="B49" i="24"/>
  <c r="B50" i="24"/>
  <c r="B51" i="24"/>
  <c r="B74" i="24" s="1"/>
  <c r="I49" i="24"/>
  <c r="J37" i="24"/>
  <c r="J59" i="24" s="1"/>
  <c r="F39" i="24"/>
  <c r="C47" i="24"/>
  <c r="C48" i="24"/>
  <c r="C49" i="24"/>
  <c r="C72" i="24" s="1"/>
  <c r="C51" i="24"/>
  <c r="H39" i="24"/>
  <c r="D47" i="24"/>
  <c r="D48" i="24"/>
  <c r="D49" i="24"/>
  <c r="D51" i="24"/>
  <c r="D74" i="24" s="1"/>
  <c r="B56" i="19"/>
  <c r="B48" i="19"/>
  <c r="H66" i="19"/>
  <c r="D38" i="19"/>
  <c r="L25" i="19"/>
  <c r="F33" i="19"/>
  <c r="F55" i="19" s="1"/>
  <c r="D37" i="19"/>
  <c r="D59" i="19" s="1"/>
  <c r="F38" i="19"/>
  <c r="H39" i="19"/>
  <c r="I40" i="19"/>
  <c r="J41" i="19"/>
  <c r="L42" i="19"/>
  <c r="F46" i="19"/>
  <c r="F68" i="19" s="1"/>
  <c r="F47" i="19"/>
  <c r="F69" i="19" s="1"/>
  <c r="C49" i="19"/>
  <c r="B50" i="19"/>
  <c r="L50" i="19"/>
  <c r="K51" i="19"/>
  <c r="H57" i="19"/>
  <c r="I58" i="19"/>
  <c r="G33" i="19"/>
  <c r="F37" i="19"/>
  <c r="F59" i="19" s="1"/>
  <c r="H38" i="19"/>
  <c r="H60" i="19" s="1"/>
  <c r="J40" i="19"/>
  <c r="H46" i="19"/>
  <c r="H68" i="19" s="1"/>
  <c r="H47" i="19"/>
  <c r="H69" i="19" s="1"/>
  <c r="E49" i="19"/>
  <c r="H33" i="19"/>
  <c r="H55" i="19" s="1"/>
  <c r="H37" i="19"/>
  <c r="H59" i="19" s="1"/>
  <c r="I38" i="19"/>
  <c r="J39" i="19"/>
  <c r="J61" i="19" s="1"/>
  <c r="L40" i="19"/>
  <c r="L62" i="19" s="1"/>
  <c r="B42" i="19"/>
  <c r="D43" i="19"/>
  <c r="D65" i="19" s="1"/>
  <c r="I46" i="19"/>
  <c r="I68" i="19" s="1"/>
  <c r="I47" i="19"/>
  <c r="I69" i="19" s="1"/>
  <c r="F49" i="19"/>
  <c r="E50" i="19"/>
  <c r="C51" i="19"/>
  <c r="C73" i="19" s="1"/>
  <c r="I33" i="19"/>
  <c r="I55" i="19" s="1"/>
  <c r="I37" i="19"/>
  <c r="I59" i="19" s="1"/>
  <c r="J38" i="19"/>
  <c r="J60" i="19" s="1"/>
  <c r="B41" i="19"/>
  <c r="D42" i="19"/>
  <c r="D64" i="19" s="1"/>
  <c r="F43" i="19"/>
  <c r="F65" i="19" s="1"/>
  <c r="J46" i="19"/>
  <c r="J68" i="19" s="1"/>
  <c r="J47" i="19"/>
  <c r="J69" i="19" s="1"/>
  <c r="H49" i="19"/>
  <c r="H72" i="19" s="1"/>
  <c r="F50" i="19"/>
  <c r="F73" i="19" s="1"/>
  <c r="E51" i="19"/>
  <c r="J33" i="19"/>
  <c r="J55" i="19" s="1"/>
  <c r="L38" i="19"/>
  <c r="L60" i="19" s="1"/>
  <c r="B40" i="19"/>
  <c r="L46" i="19"/>
  <c r="L68" i="19" s="1"/>
  <c r="K47" i="19"/>
  <c r="I49" i="19"/>
  <c r="D40" i="19"/>
  <c r="B47" i="19"/>
  <c r="B69" i="19" s="1"/>
  <c r="L47" i="19"/>
  <c r="L69" i="19" s="1"/>
  <c r="J49" i="19"/>
  <c r="B57" i="19"/>
  <c r="L350" i="18"/>
  <c r="C350" i="18"/>
  <c r="J350" i="18"/>
  <c r="B350" i="18"/>
  <c r="F251" i="18"/>
  <c r="I350" i="18"/>
  <c r="E251" i="18"/>
  <c r="H350" i="18"/>
  <c r="G350" i="18"/>
  <c r="L251" i="18"/>
  <c r="F350" i="18"/>
  <c r="J251" i="18"/>
  <c r="B251" i="18"/>
  <c r="E350" i="18"/>
  <c r="I251" i="18"/>
  <c r="H151" i="18"/>
  <c r="M51" i="18"/>
  <c r="D51" i="18"/>
  <c r="M251" i="18"/>
  <c r="G151" i="18"/>
  <c r="G173" i="18" s="1"/>
  <c r="L51" i="18"/>
  <c r="H251" i="18"/>
  <c r="F151" i="18"/>
  <c r="F174" i="18" s="1"/>
  <c r="M350" i="18"/>
  <c r="G251" i="18"/>
  <c r="E151" i="18"/>
  <c r="I51" i="18"/>
  <c r="H51" i="18"/>
  <c r="D350" i="18"/>
  <c r="D251" i="18"/>
  <c r="M151" i="18"/>
  <c r="D151" i="18"/>
  <c r="C251" i="18"/>
  <c r="L151" i="18"/>
  <c r="C151" i="18"/>
  <c r="G51" i="18"/>
  <c r="J151" i="18"/>
  <c r="B151" i="18"/>
  <c r="F51" i="18"/>
  <c r="L359" i="18"/>
  <c r="L382" i="18" s="1"/>
  <c r="D359" i="18"/>
  <c r="D382" i="18" s="1"/>
  <c r="H260" i="18"/>
  <c r="H283" i="18" s="1"/>
  <c r="K359" i="18"/>
  <c r="K382" i="18" s="1"/>
  <c r="C359" i="18"/>
  <c r="C382" i="18" s="1"/>
  <c r="G260" i="18"/>
  <c r="G283" i="18" s="1"/>
  <c r="J359" i="18"/>
  <c r="J382" i="18" s="1"/>
  <c r="B359" i="18"/>
  <c r="B382" i="18" s="1"/>
  <c r="F260" i="18"/>
  <c r="F283" i="18" s="1"/>
  <c r="I359" i="18"/>
  <c r="I382" i="18" s="1"/>
  <c r="E260" i="18"/>
  <c r="E283" i="18" s="1"/>
  <c r="H359" i="18"/>
  <c r="H382" i="18" s="1"/>
  <c r="L260" i="18"/>
  <c r="L283" i="18" s="1"/>
  <c r="D260" i="18"/>
  <c r="D283" i="18" s="1"/>
  <c r="G359" i="18"/>
  <c r="G382" i="18" s="1"/>
  <c r="K260" i="18"/>
  <c r="K283" i="18" s="1"/>
  <c r="C260" i="18"/>
  <c r="C283" i="18" s="1"/>
  <c r="F359" i="18"/>
  <c r="F382" i="18" s="1"/>
  <c r="J260" i="18"/>
  <c r="J283" i="18" s="1"/>
  <c r="B260" i="18"/>
  <c r="B283" i="18" s="1"/>
  <c r="I260" i="18"/>
  <c r="I283" i="18" s="1"/>
  <c r="I160" i="18"/>
  <c r="I183" i="18" s="1"/>
  <c r="M60" i="18"/>
  <c r="E60" i="18"/>
  <c r="H160" i="18"/>
  <c r="H183" i="18" s="1"/>
  <c r="L60" i="18"/>
  <c r="L83" i="18" s="1"/>
  <c r="D60" i="18"/>
  <c r="G160" i="18"/>
  <c r="G183" i="18" s="1"/>
  <c r="K60" i="18"/>
  <c r="K83" i="18" s="1"/>
  <c r="C60" i="18"/>
  <c r="C83" i="18" s="1"/>
  <c r="F160" i="18"/>
  <c r="F183" i="18" s="1"/>
  <c r="J60" i="18"/>
  <c r="J83" i="18" s="1"/>
  <c r="B60" i="18"/>
  <c r="M160" i="18"/>
  <c r="M183" i="18" s="1"/>
  <c r="E160" i="18"/>
  <c r="E183" i="18" s="1"/>
  <c r="I60" i="18"/>
  <c r="I83" i="18" s="1"/>
  <c r="M359" i="18"/>
  <c r="M382" i="18" s="1"/>
  <c r="L160" i="18"/>
  <c r="L183" i="18" s="1"/>
  <c r="D160" i="18"/>
  <c r="D183" i="18" s="1"/>
  <c r="H60" i="18"/>
  <c r="H83" i="18" s="1"/>
  <c r="E359" i="18"/>
  <c r="E382" i="18" s="1"/>
  <c r="K160" i="18"/>
  <c r="K183" i="18" s="1"/>
  <c r="C160" i="18"/>
  <c r="C183" i="18" s="1"/>
  <c r="G60" i="18"/>
  <c r="G83" i="18" s="1"/>
  <c r="L49" i="18"/>
  <c r="M146" i="18"/>
  <c r="M168" i="18" s="1"/>
  <c r="J160" i="18"/>
  <c r="J183" i="18" s="1"/>
  <c r="H351" i="18"/>
  <c r="G351" i="18"/>
  <c r="L252" i="18"/>
  <c r="C252" i="18"/>
  <c r="F351" i="18"/>
  <c r="J252" i="18"/>
  <c r="B252" i="18"/>
  <c r="E351" i="18"/>
  <c r="D351" i="18"/>
  <c r="H252" i="18"/>
  <c r="L351" i="18"/>
  <c r="C351" i="18"/>
  <c r="G252" i="18"/>
  <c r="J351" i="18"/>
  <c r="B351" i="18"/>
  <c r="F252" i="18"/>
  <c r="D252" i="18"/>
  <c r="E152" i="18"/>
  <c r="I52" i="18"/>
  <c r="M152" i="18"/>
  <c r="D152" i="18"/>
  <c r="I351" i="18"/>
  <c r="L152" i="18"/>
  <c r="C152" i="18"/>
  <c r="G52" i="18"/>
  <c r="J152" i="18"/>
  <c r="B152" i="18"/>
  <c r="F52" i="18"/>
  <c r="I152" i="18"/>
  <c r="E52" i="18"/>
  <c r="H152" i="18"/>
  <c r="M52" i="18"/>
  <c r="D52" i="18"/>
  <c r="I252" i="18"/>
  <c r="G152" i="18"/>
  <c r="L52" i="18"/>
  <c r="C52" i="18"/>
  <c r="C74" i="18" s="1"/>
  <c r="B51" i="18"/>
  <c r="I151" i="18"/>
  <c r="M246" i="18"/>
  <c r="M268" i="18" s="1"/>
  <c r="E249" i="18"/>
  <c r="B348" i="18"/>
  <c r="J345" i="18"/>
  <c r="J367" i="18" s="1"/>
  <c r="B345" i="18"/>
  <c r="B367" i="18" s="1"/>
  <c r="I345" i="18"/>
  <c r="I367" i="18" s="1"/>
  <c r="E246" i="18"/>
  <c r="E268" i="18" s="1"/>
  <c r="H345" i="18"/>
  <c r="H367" i="18" s="1"/>
  <c r="D246" i="18"/>
  <c r="D268" i="18" s="1"/>
  <c r="G345" i="18"/>
  <c r="G367" i="18" s="1"/>
  <c r="F345" i="18"/>
  <c r="F367" i="18" s="1"/>
  <c r="E345" i="18"/>
  <c r="E367" i="18" s="1"/>
  <c r="I246" i="18"/>
  <c r="I268" i="18" s="1"/>
  <c r="D345" i="18"/>
  <c r="D367" i="18" s="1"/>
  <c r="H246" i="18"/>
  <c r="H268" i="18" s="1"/>
  <c r="C246" i="18"/>
  <c r="C268" i="18" s="1"/>
  <c r="G146" i="18"/>
  <c r="G168" i="18" s="1"/>
  <c r="L46" i="18"/>
  <c r="L68" i="18" s="1"/>
  <c r="C46" i="18"/>
  <c r="C68" i="18" s="1"/>
  <c r="B246" i="18"/>
  <c r="B268" i="18" s="1"/>
  <c r="F146" i="18"/>
  <c r="F168" i="18" s="1"/>
  <c r="L345" i="18"/>
  <c r="L367" i="18" s="1"/>
  <c r="E146" i="18"/>
  <c r="E168" i="18" s="1"/>
  <c r="C345" i="18"/>
  <c r="C367" i="18" s="1"/>
  <c r="D146" i="18"/>
  <c r="D168" i="18" s="1"/>
  <c r="H46" i="18"/>
  <c r="H68" i="18" s="1"/>
  <c r="L246" i="18"/>
  <c r="L268" i="18" s="1"/>
  <c r="L146" i="18"/>
  <c r="C146" i="18"/>
  <c r="G46" i="18"/>
  <c r="J246" i="18"/>
  <c r="J268" i="18" s="1"/>
  <c r="J146" i="18"/>
  <c r="J168" i="18" s="1"/>
  <c r="B146" i="18"/>
  <c r="B168" i="18" s="1"/>
  <c r="G246" i="18"/>
  <c r="G268" i="18" s="1"/>
  <c r="I146" i="18"/>
  <c r="I168" i="18" s="1"/>
  <c r="E46" i="18"/>
  <c r="F46" i="18"/>
  <c r="F68" i="18" s="1"/>
  <c r="E51" i="18"/>
  <c r="F157" i="18"/>
  <c r="E252" i="18"/>
  <c r="I46" i="18"/>
  <c r="J51" i="18"/>
  <c r="G354" i="18"/>
  <c r="G376" i="18" s="1"/>
  <c r="L255" i="18"/>
  <c r="L277" i="18" s="1"/>
  <c r="C255" i="18"/>
  <c r="C277" i="18" s="1"/>
  <c r="F354" i="18"/>
  <c r="F376" i="18" s="1"/>
  <c r="J255" i="18"/>
  <c r="J277" i="18" s="1"/>
  <c r="B255" i="18"/>
  <c r="B277" i="18" s="1"/>
  <c r="E354" i="18"/>
  <c r="E376" i="18" s="1"/>
  <c r="I255" i="18"/>
  <c r="I277" i="18" s="1"/>
  <c r="D354" i="18"/>
  <c r="D376" i="18" s="1"/>
  <c r="H255" i="18"/>
  <c r="H277" i="18" s="1"/>
  <c r="L354" i="18"/>
  <c r="L376" i="18" s="1"/>
  <c r="C354" i="18"/>
  <c r="C376" i="18" s="1"/>
  <c r="G255" i="18"/>
  <c r="G277" i="18" s="1"/>
  <c r="J354" i="18"/>
  <c r="J376" i="18" s="1"/>
  <c r="B354" i="18"/>
  <c r="B376" i="18" s="1"/>
  <c r="F255" i="18"/>
  <c r="F277" i="18" s="1"/>
  <c r="I354" i="18"/>
  <c r="I376" i="18" s="1"/>
  <c r="E255" i="18"/>
  <c r="E277" i="18" s="1"/>
  <c r="D255" i="18"/>
  <c r="D277" i="18" s="1"/>
  <c r="M155" i="18"/>
  <c r="M177" i="18" s="1"/>
  <c r="D155" i="18"/>
  <c r="D177" i="18" s="1"/>
  <c r="H55" i="18"/>
  <c r="H77" i="18" s="1"/>
  <c r="L155" i="18"/>
  <c r="L177" i="18" s="1"/>
  <c r="C155" i="18"/>
  <c r="C177" i="18" s="1"/>
  <c r="G55" i="18"/>
  <c r="G77" i="18" s="1"/>
  <c r="J155" i="18"/>
  <c r="J177" i="18" s="1"/>
  <c r="B155" i="18"/>
  <c r="B177" i="18" s="1"/>
  <c r="F55" i="18"/>
  <c r="F77" i="18" s="1"/>
  <c r="I155" i="18"/>
  <c r="I177" i="18" s="1"/>
  <c r="E55" i="18"/>
  <c r="E77" i="18" s="1"/>
  <c r="M55" i="18"/>
  <c r="M77" i="18" s="1"/>
  <c r="H155" i="18"/>
  <c r="H177" i="18" s="1"/>
  <c r="D55" i="18"/>
  <c r="H354" i="18"/>
  <c r="H376" i="18" s="1"/>
  <c r="G155" i="18"/>
  <c r="G177" i="18" s="1"/>
  <c r="L55" i="18"/>
  <c r="C55" i="18"/>
  <c r="C77" i="18" s="1"/>
  <c r="F155" i="18"/>
  <c r="F177" i="18" s="1"/>
  <c r="J55" i="18"/>
  <c r="J77" i="18" s="1"/>
  <c r="B55" i="18"/>
  <c r="B77" i="18" s="1"/>
  <c r="D347" i="18"/>
  <c r="L347" i="18"/>
  <c r="C347" i="18"/>
  <c r="G248" i="18"/>
  <c r="J347" i="18"/>
  <c r="B347" i="18"/>
  <c r="F248" i="18"/>
  <c r="I347" i="18"/>
  <c r="H347" i="18"/>
  <c r="G347" i="18"/>
  <c r="L248" i="18"/>
  <c r="C248" i="18"/>
  <c r="F347" i="18"/>
  <c r="J248" i="18"/>
  <c r="B248" i="18"/>
  <c r="E347" i="18"/>
  <c r="I148" i="18"/>
  <c r="E48" i="18"/>
  <c r="M248" i="18"/>
  <c r="H148" i="18"/>
  <c r="I248" i="18"/>
  <c r="G148" i="18"/>
  <c r="H248" i="18"/>
  <c r="F148" i="18"/>
  <c r="J48" i="18"/>
  <c r="B48" i="18"/>
  <c r="I48" i="18"/>
  <c r="E248" i="18"/>
  <c r="E148" i="18"/>
  <c r="D248" i="18"/>
  <c r="D148" i="18"/>
  <c r="H48" i="18"/>
  <c r="L148" i="18"/>
  <c r="L170" i="18" s="1"/>
  <c r="C148" i="18"/>
  <c r="G48" i="18"/>
  <c r="H356" i="18"/>
  <c r="L257" i="18"/>
  <c r="D257" i="18"/>
  <c r="G356" i="18"/>
  <c r="K257" i="18"/>
  <c r="K279" i="18" s="1"/>
  <c r="C257" i="18"/>
  <c r="F356" i="18"/>
  <c r="J257" i="18"/>
  <c r="B257" i="18"/>
  <c r="E356" i="18"/>
  <c r="I257" i="18"/>
  <c r="L356" i="18"/>
  <c r="D356" i="18"/>
  <c r="H257" i="18"/>
  <c r="K356" i="18"/>
  <c r="C356" i="18"/>
  <c r="G257" i="18"/>
  <c r="J356" i="18"/>
  <c r="B356" i="18"/>
  <c r="F257" i="18"/>
  <c r="E157" i="18"/>
  <c r="E179" i="18" s="1"/>
  <c r="I57" i="18"/>
  <c r="L157" i="18"/>
  <c r="D157" i="18"/>
  <c r="H57" i="18"/>
  <c r="I356" i="18"/>
  <c r="K157" i="18"/>
  <c r="K179" i="18" s="1"/>
  <c r="C157" i="18"/>
  <c r="G57" i="18"/>
  <c r="J157" i="18"/>
  <c r="B157" i="18"/>
  <c r="F57" i="18"/>
  <c r="E57" i="18"/>
  <c r="M257" i="18"/>
  <c r="M279" i="18" s="1"/>
  <c r="I157" i="18"/>
  <c r="M57" i="18"/>
  <c r="E257" i="18"/>
  <c r="H157" i="18"/>
  <c r="L57" i="18"/>
  <c r="D57" i="18"/>
  <c r="G157" i="18"/>
  <c r="K57" i="18"/>
  <c r="C57" i="18"/>
  <c r="J46" i="18"/>
  <c r="J68" i="18" s="1"/>
  <c r="B52" i="18"/>
  <c r="J57" i="18"/>
  <c r="J148" i="18"/>
  <c r="M347" i="18"/>
  <c r="M356" i="18"/>
  <c r="I348" i="18"/>
  <c r="H348" i="18"/>
  <c r="D249" i="18"/>
  <c r="G348" i="18"/>
  <c r="L249" i="18"/>
  <c r="C249" i="18"/>
  <c r="F348" i="18"/>
  <c r="E348" i="18"/>
  <c r="D348" i="18"/>
  <c r="H249" i="18"/>
  <c r="L348" i="18"/>
  <c r="C348" i="18"/>
  <c r="G249" i="18"/>
  <c r="B249" i="18"/>
  <c r="F149" i="18"/>
  <c r="J49" i="18"/>
  <c r="B49" i="18"/>
  <c r="E149" i="18"/>
  <c r="M149" i="18"/>
  <c r="D149" i="18"/>
  <c r="L149" i="18"/>
  <c r="C149" i="18"/>
  <c r="G49" i="18"/>
  <c r="J249" i="18"/>
  <c r="J149" i="18"/>
  <c r="B149" i="18"/>
  <c r="B171" i="18" s="1"/>
  <c r="F49" i="18"/>
  <c r="I249" i="18"/>
  <c r="I149" i="18"/>
  <c r="E49" i="18"/>
  <c r="J348" i="18"/>
  <c r="F249" i="18"/>
  <c r="H149" i="18"/>
  <c r="M49" i="18"/>
  <c r="D49" i="18"/>
  <c r="H49" i="18"/>
  <c r="H146" i="18"/>
  <c r="H168" i="18" s="1"/>
  <c r="G149" i="18"/>
  <c r="G346" i="18"/>
  <c r="F346" i="18"/>
  <c r="J247" i="18"/>
  <c r="B247" i="18"/>
  <c r="E346" i="18"/>
  <c r="I247" i="18"/>
  <c r="M346" i="18"/>
  <c r="D346" i="18"/>
  <c r="L346" i="18"/>
  <c r="C346" i="18"/>
  <c r="J346" i="18"/>
  <c r="B346" i="18"/>
  <c r="F247" i="18"/>
  <c r="F269" i="18" s="1"/>
  <c r="I346" i="18"/>
  <c r="E247" i="18"/>
  <c r="L355" i="18"/>
  <c r="L377" i="18" s="1"/>
  <c r="D355" i="18"/>
  <c r="D377" i="18" s="1"/>
  <c r="H256" i="18"/>
  <c r="H278" i="18" s="1"/>
  <c r="K355" i="18"/>
  <c r="K377" i="18" s="1"/>
  <c r="C355" i="18"/>
  <c r="C377" i="18" s="1"/>
  <c r="G256" i="18"/>
  <c r="G278" i="18" s="1"/>
  <c r="J355" i="18"/>
  <c r="J377" i="18" s="1"/>
  <c r="B355" i="18"/>
  <c r="B377" i="18" s="1"/>
  <c r="F256" i="18"/>
  <c r="F278" i="18" s="1"/>
  <c r="I355" i="18"/>
  <c r="I377" i="18" s="1"/>
  <c r="M256" i="18"/>
  <c r="M278" i="18" s="1"/>
  <c r="E256" i="18"/>
  <c r="E278" i="18" s="1"/>
  <c r="H355" i="18"/>
  <c r="H377" i="18" s="1"/>
  <c r="L256" i="18"/>
  <c r="L278" i="18" s="1"/>
  <c r="D256" i="18"/>
  <c r="D278" i="18" s="1"/>
  <c r="G355" i="18"/>
  <c r="G377" i="18" s="1"/>
  <c r="K256" i="18"/>
  <c r="K278" i="18" s="1"/>
  <c r="C256" i="18"/>
  <c r="C278" i="18" s="1"/>
  <c r="F355" i="18"/>
  <c r="F377" i="18" s="1"/>
  <c r="J256" i="18"/>
  <c r="J278" i="18" s="1"/>
  <c r="B256" i="18"/>
  <c r="B278" i="18" s="1"/>
  <c r="B47" i="18"/>
  <c r="J47" i="18"/>
  <c r="I50" i="18"/>
  <c r="H53" i="18"/>
  <c r="G56" i="18"/>
  <c r="G58" i="18"/>
  <c r="C59" i="18"/>
  <c r="K59" i="18"/>
  <c r="F147" i="18"/>
  <c r="E150" i="18"/>
  <c r="D153" i="18"/>
  <c r="C156" i="18"/>
  <c r="C178" i="18" s="1"/>
  <c r="K156" i="18"/>
  <c r="K178" i="18" s="1"/>
  <c r="C158" i="18"/>
  <c r="K158" i="18"/>
  <c r="G159" i="18"/>
  <c r="M247" i="18"/>
  <c r="L250" i="18"/>
  <c r="I256" i="18"/>
  <c r="I278" i="18" s="1"/>
  <c r="M348" i="18"/>
  <c r="H58" i="18"/>
  <c r="G147" i="18"/>
  <c r="F150" i="18"/>
  <c r="E153" i="18"/>
  <c r="D156" i="18"/>
  <c r="D178" i="18" s="1"/>
  <c r="L156" i="18"/>
  <c r="L178" i="18" s="1"/>
  <c r="D158" i="18"/>
  <c r="L158" i="18"/>
  <c r="H159" i="18"/>
  <c r="B253" i="18"/>
  <c r="B276" i="18" s="1"/>
  <c r="M349" i="18"/>
  <c r="M358" i="18"/>
  <c r="G349" i="18"/>
  <c r="I58" i="18"/>
  <c r="H147" i="18"/>
  <c r="F153" i="18"/>
  <c r="F175" i="18" s="1"/>
  <c r="E156" i="18"/>
  <c r="E178" i="18" s="1"/>
  <c r="M249" i="18"/>
  <c r="M258" i="18"/>
  <c r="J253" i="18"/>
  <c r="F375" i="18"/>
  <c r="E355" i="18"/>
  <c r="E377" i="18" s="1"/>
  <c r="L357" i="18"/>
  <c r="D357" i="18"/>
  <c r="H258" i="18"/>
  <c r="K357" i="18"/>
  <c r="C357" i="18"/>
  <c r="G258" i="18"/>
  <c r="J357" i="18"/>
  <c r="B357" i="18"/>
  <c r="F258" i="18"/>
  <c r="I357" i="18"/>
  <c r="E258" i="18"/>
  <c r="H357" i="18"/>
  <c r="L258" i="18"/>
  <c r="D258" i="18"/>
  <c r="G357" i="18"/>
  <c r="K258" i="18"/>
  <c r="C258" i="18"/>
  <c r="F357" i="18"/>
  <c r="J258" i="18"/>
  <c r="B258" i="18"/>
  <c r="F349" i="18"/>
  <c r="E349" i="18"/>
  <c r="I250" i="18"/>
  <c r="D349" i="18"/>
  <c r="H250" i="18"/>
  <c r="L349" i="18"/>
  <c r="C349" i="18"/>
  <c r="J349" i="18"/>
  <c r="B349" i="18"/>
  <c r="I349" i="18"/>
  <c r="E250" i="18"/>
  <c r="H349" i="18"/>
  <c r="D250" i="18"/>
  <c r="H358" i="18"/>
  <c r="L259" i="18"/>
  <c r="D259" i="18"/>
  <c r="G358" i="18"/>
  <c r="K259" i="18"/>
  <c r="C259" i="18"/>
  <c r="F358" i="18"/>
  <c r="J259" i="18"/>
  <c r="B259" i="18"/>
  <c r="E358" i="18"/>
  <c r="I259" i="18"/>
  <c r="L358" i="18"/>
  <c r="D358" i="18"/>
  <c r="H259" i="18"/>
  <c r="K358" i="18"/>
  <c r="C358" i="18"/>
  <c r="G259" i="18"/>
  <c r="J358" i="18"/>
  <c r="B358" i="18"/>
  <c r="F259" i="18"/>
  <c r="D50" i="18"/>
  <c r="M50" i="18"/>
  <c r="C53" i="18"/>
  <c r="L53" i="18"/>
  <c r="L76" i="18" s="1"/>
  <c r="B56" i="18"/>
  <c r="J56" i="18"/>
  <c r="B58" i="18"/>
  <c r="B80" i="18" s="1"/>
  <c r="J58" i="18"/>
  <c r="F59" i="18"/>
  <c r="I147" i="18"/>
  <c r="H150" i="18"/>
  <c r="G153" i="18"/>
  <c r="G176" i="18" s="1"/>
  <c r="F156" i="18"/>
  <c r="F178" i="18" s="1"/>
  <c r="F158" i="18"/>
  <c r="B159" i="18"/>
  <c r="J159" i="18"/>
  <c r="M250" i="18"/>
  <c r="C247" i="18"/>
  <c r="B250" i="18"/>
  <c r="I258" i="18"/>
  <c r="M351" i="18"/>
  <c r="M355" i="18"/>
  <c r="M377" i="18" s="1"/>
  <c r="C58" i="18"/>
  <c r="K58" i="18"/>
  <c r="I150" i="18"/>
  <c r="H153" i="18"/>
  <c r="G156" i="18"/>
  <c r="G178" i="18" s="1"/>
  <c r="G158" i="18"/>
  <c r="C159" i="18"/>
  <c r="K159" i="18"/>
  <c r="M260" i="18"/>
  <c r="M283" i="18" s="1"/>
  <c r="D247" i="18"/>
  <c r="C250" i="18"/>
  <c r="E259" i="18"/>
  <c r="A286" i="18"/>
  <c r="A385" i="18" s="1"/>
  <c r="A486" i="18" s="1"/>
  <c r="A586" i="18" s="1"/>
  <c r="M352" i="18"/>
  <c r="M375" i="18" s="1"/>
  <c r="D58" i="18"/>
  <c r="L58" i="18"/>
  <c r="B150" i="18"/>
  <c r="J150" i="18"/>
  <c r="I153" i="18"/>
  <c r="H156" i="18"/>
  <c r="H178" i="18" s="1"/>
  <c r="H158" i="18"/>
  <c r="D159" i="18"/>
  <c r="L159" i="18"/>
  <c r="A185" i="18"/>
  <c r="M252" i="18"/>
  <c r="G247" i="18"/>
  <c r="F250" i="18"/>
  <c r="M259" i="18"/>
  <c r="M345" i="18"/>
  <c r="M367" i="18" s="1"/>
  <c r="M354" i="18"/>
  <c r="M376" i="18" s="1"/>
  <c r="H346" i="18"/>
  <c r="E357" i="18"/>
  <c r="Q551" i="18"/>
  <c r="Q573" i="18" s="1"/>
  <c r="P551" i="18"/>
  <c r="J551" i="18"/>
  <c r="G551" i="18"/>
  <c r="L551" i="18"/>
  <c r="C551" i="18"/>
  <c r="O560" i="18"/>
  <c r="D560" i="18"/>
  <c r="N560" i="18"/>
  <c r="B560" i="18"/>
  <c r="M560" i="18"/>
  <c r="K560" i="18"/>
  <c r="H560" i="18"/>
  <c r="Q560" i="18"/>
  <c r="F560" i="18"/>
  <c r="E560" i="18"/>
  <c r="P560" i="18"/>
  <c r="E352" i="18"/>
  <c r="E375" i="18" s="1"/>
  <c r="I253" i="18"/>
  <c r="D352" i="18"/>
  <c r="D375" i="18" s="1"/>
  <c r="H253" i="18"/>
  <c r="L352" i="18"/>
  <c r="C352" i="18"/>
  <c r="G253" i="18"/>
  <c r="J352" i="18"/>
  <c r="B352" i="18"/>
  <c r="F253" i="18"/>
  <c r="F276" i="18" s="1"/>
  <c r="I352" i="18"/>
  <c r="I375" i="18" s="1"/>
  <c r="E253" i="18"/>
  <c r="H352" i="18"/>
  <c r="D253" i="18"/>
  <c r="D276" i="18" s="1"/>
  <c r="G352" i="18"/>
  <c r="L253" i="18"/>
  <c r="C253" i="18"/>
  <c r="F53" i="18"/>
  <c r="E58" i="18"/>
  <c r="M58" i="18"/>
  <c r="I59" i="18"/>
  <c r="D147" i="18"/>
  <c r="C150" i="18"/>
  <c r="L150" i="18"/>
  <c r="B153" i="18"/>
  <c r="J153" i="18"/>
  <c r="I156" i="18"/>
  <c r="I178" i="18" s="1"/>
  <c r="I158" i="18"/>
  <c r="E159" i="18"/>
  <c r="M253" i="18"/>
  <c r="M276" i="18" s="1"/>
  <c r="H247" i="18"/>
  <c r="G250" i="18"/>
  <c r="M357" i="18"/>
  <c r="H446" i="18"/>
  <c r="H468" i="18" s="1"/>
  <c r="G446" i="18"/>
  <c r="G468" i="18" s="1"/>
  <c r="F446" i="18"/>
  <c r="F468" i="18" s="1"/>
  <c r="E446" i="18"/>
  <c r="E468" i="18" s="1"/>
  <c r="L446" i="18"/>
  <c r="L468" i="18" s="1"/>
  <c r="C446" i="18"/>
  <c r="C468" i="18" s="1"/>
  <c r="J446" i="18"/>
  <c r="J468" i="18" s="1"/>
  <c r="B446" i="18"/>
  <c r="B468" i="18" s="1"/>
  <c r="I446" i="18"/>
  <c r="I468" i="18" s="1"/>
  <c r="D446" i="18"/>
  <c r="D468" i="18" s="1"/>
  <c r="E455" i="18"/>
  <c r="E477" i="18" s="1"/>
  <c r="M455" i="18"/>
  <c r="M477" i="18" s="1"/>
  <c r="D455" i="18"/>
  <c r="D477" i="18" s="1"/>
  <c r="L455" i="18"/>
  <c r="L477" i="18" s="1"/>
  <c r="C455" i="18"/>
  <c r="C477" i="18" s="1"/>
  <c r="J455" i="18"/>
  <c r="J477" i="18" s="1"/>
  <c r="B455" i="18"/>
  <c r="B477" i="18" s="1"/>
  <c r="H455" i="18"/>
  <c r="H477" i="18" s="1"/>
  <c r="G455" i="18"/>
  <c r="G477" i="18" s="1"/>
  <c r="F455" i="18"/>
  <c r="F477" i="18" s="1"/>
  <c r="I451" i="18"/>
  <c r="H451" i="18"/>
  <c r="G451" i="18"/>
  <c r="F451" i="18"/>
  <c r="M451" i="18"/>
  <c r="M473" i="18" s="1"/>
  <c r="D451" i="18"/>
  <c r="L451" i="18"/>
  <c r="C451" i="18"/>
  <c r="J460" i="18"/>
  <c r="J483" i="18" s="1"/>
  <c r="B460" i="18"/>
  <c r="B483" i="18" s="1"/>
  <c r="I460" i="18"/>
  <c r="I483" i="18" s="1"/>
  <c r="H460" i="18"/>
  <c r="H483" i="18" s="1"/>
  <c r="G460" i="18"/>
  <c r="G483" i="18" s="1"/>
  <c r="M460" i="18"/>
  <c r="M483" i="18" s="1"/>
  <c r="E460" i="18"/>
  <c r="E483" i="18" s="1"/>
  <c r="L460" i="18"/>
  <c r="L483" i="18" s="1"/>
  <c r="D460" i="18"/>
  <c r="D483" i="18" s="1"/>
  <c r="J451" i="18"/>
  <c r="C460" i="18"/>
  <c r="C483" i="18" s="1"/>
  <c r="G548" i="18"/>
  <c r="C548" i="18"/>
  <c r="P548" i="18"/>
  <c r="L548" i="18"/>
  <c r="L571" i="18" s="1"/>
  <c r="I557" i="18"/>
  <c r="H557" i="18"/>
  <c r="Q557" i="18"/>
  <c r="F557" i="18"/>
  <c r="P557" i="18"/>
  <c r="E557" i="18"/>
  <c r="N557" i="18"/>
  <c r="B557" i="18"/>
  <c r="M557" i="18"/>
  <c r="J564" i="18"/>
  <c r="C566" i="18"/>
  <c r="L567" i="18"/>
  <c r="F460" i="18"/>
  <c r="D557" i="18"/>
  <c r="G447" i="18"/>
  <c r="D448" i="18"/>
  <c r="M448" i="18"/>
  <c r="I449" i="18"/>
  <c r="F450" i="18"/>
  <c r="H452" i="18"/>
  <c r="E453" i="18"/>
  <c r="D456" i="18"/>
  <c r="D478" i="18" s="1"/>
  <c r="L456" i="18"/>
  <c r="L478" i="18" s="1"/>
  <c r="H457" i="18"/>
  <c r="D458" i="18"/>
  <c r="L458" i="18"/>
  <c r="H459" i="18"/>
  <c r="G547" i="18"/>
  <c r="Q549" i="18"/>
  <c r="L552" i="18"/>
  <c r="Q553" i="18"/>
  <c r="G555" i="18"/>
  <c r="G577" i="18" s="1"/>
  <c r="F556" i="18"/>
  <c r="Q556" i="18"/>
  <c r="Q578" i="18" s="1"/>
  <c r="F558" i="18"/>
  <c r="Q558" i="18"/>
  <c r="M559" i="18"/>
  <c r="H447" i="18"/>
  <c r="E448" i="18"/>
  <c r="E470" i="18" s="1"/>
  <c r="B449" i="18"/>
  <c r="J449" i="18"/>
  <c r="J471" i="18" s="1"/>
  <c r="G450" i="18"/>
  <c r="G472" i="18" s="1"/>
  <c r="I452" i="18"/>
  <c r="F453" i="18"/>
  <c r="F475" i="18" s="1"/>
  <c r="E456" i="18"/>
  <c r="E478" i="18" s="1"/>
  <c r="M456" i="18"/>
  <c r="M478" i="18" s="1"/>
  <c r="I457" i="18"/>
  <c r="E458" i="18"/>
  <c r="M458" i="18"/>
  <c r="I459" i="18"/>
  <c r="C546" i="18"/>
  <c r="C568" i="18" s="1"/>
  <c r="J547" i="18"/>
  <c r="C550" i="18"/>
  <c r="P552" i="18"/>
  <c r="J555" i="18"/>
  <c r="J577" i="18" s="1"/>
  <c r="H556" i="18"/>
  <c r="H558" i="18"/>
  <c r="B559" i="18"/>
  <c r="N559" i="18"/>
  <c r="B447" i="18"/>
  <c r="J447" i="18"/>
  <c r="G448" i="18"/>
  <c r="G471" i="18" s="1"/>
  <c r="D449" i="18"/>
  <c r="M449" i="18"/>
  <c r="M472" i="18" s="1"/>
  <c r="I450" i="18"/>
  <c r="C452" i="18"/>
  <c r="L452" i="18"/>
  <c r="H453" i="18"/>
  <c r="H475" i="18" s="1"/>
  <c r="G456" i="18"/>
  <c r="G478" i="18" s="1"/>
  <c r="C457" i="18"/>
  <c r="K457" i="18"/>
  <c r="G458" i="18"/>
  <c r="C459" i="18"/>
  <c r="K459" i="18"/>
  <c r="J546" i="18"/>
  <c r="J568" i="18" s="1"/>
  <c r="P547" i="18"/>
  <c r="C549" i="18"/>
  <c r="J550" i="18"/>
  <c r="C553" i="18"/>
  <c r="P555" i="18"/>
  <c r="P577" i="18" s="1"/>
  <c r="K556" i="18"/>
  <c r="K558" i="18"/>
  <c r="E559" i="18"/>
  <c r="P559" i="18"/>
  <c r="C447" i="18"/>
  <c r="L447" i="18"/>
  <c r="H448" i="18"/>
  <c r="E449" i="18"/>
  <c r="B450" i="18"/>
  <c r="J450" i="18"/>
  <c r="D452" i="18"/>
  <c r="M452" i="18"/>
  <c r="I453" i="18"/>
  <c r="H456" i="18"/>
  <c r="H478" i="18" s="1"/>
  <c r="D457" i="18"/>
  <c r="L457" i="18"/>
  <c r="H458" i="18"/>
  <c r="D459" i="18"/>
  <c r="L459" i="18"/>
  <c r="L546" i="18"/>
  <c r="L568" i="18" s="1"/>
  <c r="G549" i="18"/>
  <c r="L550" i="18"/>
  <c r="L572" i="18" s="1"/>
  <c r="G553" i="18"/>
  <c r="G575" i="18" s="1"/>
  <c r="M556" i="18"/>
  <c r="M558" i="18"/>
  <c r="F559" i="18"/>
  <c r="Q559" i="18"/>
  <c r="D447" i="18"/>
  <c r="M447" i="18"/>
  <c r="M469" i="18" s="1"/>
  <c r="I448" i="18"/>
  <c r="F449" i="18"/>
  <c r="C450" i="18"/>
  <c r="L450" i="18"/>
  <c r="E452" i="18"/>
  <c r="E474" i="18" s="1"/>
  <c r="B453" i="18"/>
  <c r="J453" i="18"/>
  <c r="I456" i="18"/>
  <c r="I478" i="18" s="1"/>
  <c r="E457" i="18"/>
  <c r="M457" i="18"/>
  <c r="I458" i="18"/>
  <c r="E459" i="18"/>
  <c r="M459" i="18"/>
  <c r="P546" i="18"/>
  <c r="P568" i="18" s="1"/>
  <c r="J549" i="18"/>
  <c r="J571" i="18" s="1"/>
  <c r="P550" i="18"/>
  <c r="C552" i="18"/>
  <c r="J553" i="18"/>
  <c r="B556" i="18"/>
  <c r="N556" i="18"/>
  <c r="B558" i="18"/>
  <c r="N558" i="18"/>
  <c r="H559" i="18"/>
  <c r="B448" i="18"/>
  <c r="D450" i="18"/>
  <c r="C453" i="18"/>
  <c r="C476" i="18" s="1"/>
  <c r="B456" i="18"/>
  <c r="B478" i="18" s="1"/>
  <c r="B458" i="18"/>
  <c r="D556" i="18"/>
  <c r="D558" i="18"/>
  <c r="J72" i="17"/>
  <c r="J64" i="17"/>
  <c r="J61" i="17"/>
  <c r="J62" i="17"/>
  <c r="G50" i="17"/>
  <c r="G49" i="17"/>
  <c r="G71" i="17" s="1"/>
  <c r="G42" i="17"/>
  <c r="G41" i="17"/>
  <c r="G39" i="17"/>
  <c r="F50" i="17"/>
  <c r="F49" i="17"/>
  <c r="F42" i="17"/>
  <c r="F41" i="17"/>
  <c r="H50" i="17"/>
  <c r="E50" i="17"/>
  <c r="E49" i="17"/>
  <c r="E71" i="17" s="1"/>
  <c r="E42" i="17"/>
  <c r="E41" i="17"/>
  <c r="D50" i="17"/>
  <c r="D49" i="17"/>
  <c r="D71" i="17" s="1"/>
  <c r="D42" i="17"/>
  <c r="D41" i="17"/>
  <c r="C50" i="17"/>
  <c r="C49" i="17"/>
  <c r="C71" i="17" s="1"/>
  <c r="C42" i="17"/>
  <c r="C41" i="17"/>
  <c r="I42" i="17"/>
  <c r="H42" i="17"/>
  <c r="L70" i="15"/>
  <c r="D38" i="15"/>
  <c r="D60" i="15" s="1"/>
  <c r="Q38" i="15"/>
  <c r="Q60" i="15" s="1"/>
  <c r="L39" i="15"/>
  <c r="L61" i="15" s="1"/>
  <c r="H40" i="15"/>
  <c r="H62" i="15" s="1"/>
  <c r="F41" i="15"/>
  <c r="F63" i="15" s="1"/>
  <c r="D42" i="15"/>
  <c r="D64" i="15" s="1"/>
  <c r="Q42" i="15"/>
  <c r="Q64" i="15" s="1"/>
  <c r="L43" i="15"/>
  <c r="L65" i="15" s="1"/>
  <c r="H44" i="15"/>
  <c r="H66" i="15" s="1"/>
  <c r="F45" i="15"/>
  <c r="F67" i="15" s="1"/>
  <c r="D46" i="15"/>
  <c r="Q46" i="15"/>
  <c r="Q68" i="15" s="1"/>
  <c r="L47" i="15"/>
  <c r="L69" i="15" s="1"/>
  <c r="H48" i="15"/>
  <c r="H70" i="15" s="1"/>
  <c r="D49" i="15"/>
  <c r="O49" i="15"/>
  <c r="H50" i="15"/>
  <c r="D51" i="15"/>
  <c r="O51" i="15"/>
  <c r="H52" i="15"/>
  <c r="H75" i="15" s="1"/>
  <c r="F38" i="15"/>
  <c r="F60" i="15" s="1"/>
  <c r="D39" i="15"/>
  <c r="Q39" i="15"/>
  <c r="L40" i="15"/>
  <c r="H41" i="15"/>
  <c r="F42" i="15"/>
  <c r="D43" i="15"/>
  <c r="Q43" i="15"/>
  <c r="L44" i="15"/>
  <c r="H45" i="15"/>
  <c r="H67" i="15" s="1"/>
  <c r="F46" i="15"/>
  <c r="D47" i="15"/>
  <c r="Q47" i="15"/>
  <c r="K48" i="15"/>
  <c r="K71" i="15" s="1"/>
  <c r="F49" i="15"/>
  <c r="Q49" i="15"/>
  <c r="Q71" i="15" s="1"/>
  <c r="K50" i="15"/>
  <c r="K72" i="15" s="1"/>
  <c r="F51" i="15"/>
  <c r="Q51" i="15"/>
  <c r="Q73" i="15" s="1"/>
  <c r="K52" i="15"/>
  <c r="K74" i="15" s="1"/>
  <c r="E45" i="15"/>
  <c r="B39" i="15"/>
  <c r="B61" i="15" s="1"/>
  <c r="G45" i="15"/>
  <c r="G67" i="15" s="1"/>
  <c r="G38" i="15"/>
  <c r="G60" i="15" s="1"/>
  <c r="E39" i="15"/>
  <c r="E61" i="15" s="1"/>
  <c r="B40" i="15"/>
  <c r="N40" i="15"/>
  <c r="I41" i="15"/>
  <c r="I63" i="15" s="1"/>
  <c r="G42" i="15"/>
  <c r="E43" i="15"/>
  <c r="E65" i="15" s="1"/>
  <c r="B44" i="15"/>
  <c r="N44" i="15"/>
  <c r="I45" i="15"/>
  <c r="G46" i="15"/>
  <c r="E47" i="15"/>
  <c r="E69" i="15" s="1"/>
  <c r="B48" i="15"/>
  <c r="M48" i="15"/>
  <c r="M71" i="15" s="1"/>
  <c r="G49" i="15"/>
  <c r="B50" i="15"/>
  <c r="B73" i="15" s="1"/>
  <c r="M50" i="15"/>
  <c r="M72" i="15" s="1"/>
  <c r="G51" i="15"/>
  <c r="G73" i="15" s="1"/>
  <c r="B52" i="15"/>
  <c r="B74" i="15" s="1"/>
  <c r="M52" i="15"/>
  <c r="M75" i="15" s="1"/>
  <c r="N39" i="15"/>
  <c r="N61" i="15" s="1"/>
  <c r="N47" i="15"/>
  <c r="H38" i="15"/>
  <c r="H60" i="15" s="1"/>
  <c r="F39" i="15"/>
  <c r="D40" i="15"/>
  <c r="Q40" i="15"/>
  <c r="L41" i="15"/>
  <c r="H42" i="15"/>
  <c r="F43" i="15"/>
  <c r="D44" i="15"/>
  <c r="Q44" i="15"/>
  <c r="L45" i="15"/>
  <c r="H46" i="15"/>
  <c r="F47" i="15"/>
  <c r="D48" i="15"/>
  <c r="D70" i="15" s="1"/>
  <c r="O48" i="15"/>
  <c r="H49" i="15"/>
  <c r="D50" i="15"/>
  <c r="O50" i="15"/>
  <c r="H51" i="15"/>
  <c r="D52" i="15"/>
  <c r="D75" i="15" s="1"/>
  <c r="O52" i="15"/>
  <c r="O75" i="15" s="1"/>
  <c r="B47" i="15"/>
  <c r="I38" i="15"/>
  <c r="I60" i="15" s="1"/>
  <c r="G39" i="15"/>
  <c r="E40" i="15"/>
  <c r="B41" i="15"/>
  <c r="N41" i="15"/>
  <c r="I42" i="15"/>
  <c r="I65" i="15" s="1"/>
  <c r="G43" i="15"/>
  <c r="E44" i="15"/>
  <c r="B45" i="15"/>
  <c r="N45" i="15"/>
  <c r="I46" i="15"/>
  <c r="I69" i="15" s="1"/>
  <c r="G47" i="15"/>
  <c r="E48" i="15"/>
  <c r="P48" i="15"/>
  <c r="I49" i="15"/>
  <c r="E50" i="15"/>
  <c r="E72" i="15" s="1"/>
  <c r="P50" i="15"/>
  <c r="I51" i="15"/>
  <c r="E52" i="15"/>
  <c r="P52" i="15"/>
  <c r="D41" i="15"/>
  <c r="D45" i="15"/>
  <c r="F48" i="15"/>
  <c r="F50" i="15"/>
  <c r="F72" i="15" s="1"/>
  <c r="F52" i="15"/>
  <c r="F75" i="15" s="1"/>
  <c r="N72" i="16"/>
  <c r="M64" i="16"/>
  <c r="L37" i="16"/>
  <c r="L59" i="16" s="1"/>
  <c r="L45" i="16"/>
  <c r="L68" i="16" s="1"/>
  <c r="J47" i="16"/>
  <c r="J70" i="16" s="1"/>
  <c r="M37" i="16"/>
  <c r="M59" i="16" s="1"/>
  <c r="I39" i="16"/>
  <c r="K40" i="16"/>
  <c r="M41" i="16"/>
  <c r="M63" i="16" s="1"/>
  <c r="I43" i="16"/>
  <c r="K44" i="16"/>
  <c r="M45" i="16"/>
  <c r="B47" i="16"/>
  <c r="K47" i="16"/>
  <c r="F48" i="16"/>
  <c r="B49" i="16"/>
  <c r="K49" i="16"/>
  <c r="F50" i="16"/>
  <c r="B51" i="16"/>
  <c r="K51" i="16"/>
  <c r="N38" i="16"/>
  <c r="J44" i="16"/>
  <c r="N46" i="16"/>
  <c r="N37" i="16"/>
  <c r="N59" i="16" s="1"/>
  <c r="J39" i="16"/>
  <c r="J61" i="16" s="1"/>
  <c r="L40" i="16"/>
  <c r="L62" i="16" s="1"/>
  <c r="J43" i="16"/>
  <c r="J65" i="16" s="1"/>
  <c r="L44" i="16"/>
  <c r="L66" i="16" s="1"/>
  <c r="N45" i="16"/>
  <c r="N69" i="16" s="1"/>
  <c r="C47" i="16"/>
  <c r="L47" i="16"/>
  <c r="G48" i="16"/>
  <c r="C49" i="16"/>
  <c r="L49" i="16"/>
  <c r="L71" i="16" s="1"/>
  <c r="G50" i="16"/>
  <c r="G72" i="16" s="1"/>
  <c r="C51" i="16"/>
  <c r="L51" i="16"/>
  <c r="K37" i="16"/>
  <c r="K59" i="16" s="1"/>
  <c r="I38" i="16"/>
  <c r="I60" i="16" s="1"/>
  <c r="K39" i="16"/>
  <c r="I42" i="16"/>
  <c r="M44" i="16"/>
  <c r="M66" i="16" s="1"/>
  <c r="I46" i="16"/>
  <c r="D47" i="16"/>
  <c r="M47" i="16"/>
  <c r="H50" i="16"/>
  <c r="D51" i="16"/>
  <c r="D73" i="16" s="1"/>
  <c r="M51" i="16"/>
  <c r="M73" i="16" s="1"/>
  <c r="J37" i="16"/>
  <c r="J59" i="16" s="1"/>
  <c r="M38" i="16"/>
  <c r="N44" i="16"/>
  <c r="N66" i="16" s="1"/>
  <c r="J46" i="16"/>
  <c r="E47" i="16"/>
  <c r="E49" i="16"/>
  <c r="E51" i="16"/>
  <c r="I45" i="16"/>
  <c r="I67" i="16" s="1"/>
  <c r="K46" i="16"/>
  <c r="K68" i="16" s="1"/>
  <c r="J45" i="16"/>
  <c r="J67" i="16" s="1"/>
  <c r="A77" i="14"/>
  <c r="A76" i="14"/>
  <c r="Q73" i="14"/>
  <c r="Q72" i="14"/>
  <c r="Q71" i="14"/>
  <c r="Q70" i="14"/>
  <c r="Q69" i="14"/>
  <c r="Q68" i="14"/>
  <c r="Q67" i="14"/>
  <c r="Q66" i="14"/>
  <c r="Q65" i="14"/>
  <c r="Q64" i="14"/>
  <c r="Q63" i="14"/>
  <c r="Q62" i="14"/>
  <c r="Q61" i="14"/>
  <c r="Q60" i="14"/>
  <c r="Q59" i="14"/>
  <c r="O51" i="14"/>
  <c r="N51" i="14"/>
  <c r="M51" i="14"/>
  <c r="L51" i="14"/>
  <c r="K51" i="14"/>
  <c r="J51" i="14"/>
  <c r="I51" i="14"/>
  <c r="H51" i="14"/>
  <c r="G51" i="14"/>
  <c r="F51" i="14"/>
  <c r="E51" i="14"/>
  <c r="D51" i="14"/>
  <c r="C51" i="14"/>
  <c r="B51" i="14"/>
  <c r="O50" i="14"/>
  <c r="N50" i="14"/>
  <c r="M50" i="14"/>
  <c r="L50" i="14"/>
  <c r="K50" i="14"/>
  <c r="J50" i="14"/>
  <c r="I50" i="14"/>
  <c r="H50" i="14"/>
  <c r="G50" i="14"/>
  <c r="F50" i="14"/>
  <c r="E50" i="14"/>
  <c r="D50" i="14"/>
  <c r="C50" i="14"/>
  <c r="B50" i="14"/>
  <c r="O49" i="14"/>
  <c r="N49" i="14"/>
  <c r="M49" i="14"/>
  <c r="L49" i="14"/>
  <c r="K49" i="14"/>
  <c r="J49" i="14"/>
  <c r="I49" i="14"/>
  <c r="H49" i="14"/>
  <c r="G49" i="14"/>
  <c r="F49" i="14"/>
  <c r="E49" i="14"/>
  <c r="D49" i="14"/>
  <c r="C49" i="14"/>
  <c r="B49" i="14"/>
  <c r="O48" i="14"/>
  <c r="N48" i="14"/>
  <c r="M48" i="14"/>
  <c r="L48" i="14"/>
  <c r="K48" i="14"/>
  <c r="J48" i="14"/>
  <c r="I48" i="14"/>
  <c r="H48" i="14"/>
  <c r="G48" i="14"/>
  <c r="F48" i="14"/>
  <c r="E48" i="14"/>
  <c r="D48" i="14"/>
  <c r="C48" i="14"/>
  <c r="B48" i="14"/>
  <c r="O47" i="14"/>
  <c r="N47" i="14"/>
  <c r="M47" i="14"/>
  <c r="L47" i="14"/>
  <c r="K47" i="14"/>
  <c r="J47" i="14"/>
  <c r="I47" i="14"/>
  <c r="H47" i="14"/>
  <c r="G47" i="14"/>
  <c r="F47" i="14"/>
  <c r="E47" i="14"/>
  <c r="D47" i="14"/>
  <c r="C47" i="14"/>
  <c r="B47" i="14"/>
  <c r="O46" i="14"/>
  <c r="M46" i="14"/>
  <c r="L46" i="14"/>
  <c r="K46" i="14"/>
  <c r="J46" i="14"/>
  <c r="I46" i="14"/>
  <c r="H46" i="14"/>
  <c r="G46" i="14"/>
  <c r="F46" i="14"/>
  <c r="E46" i="14"/>
  <c r="D46" i="14"/>
  <c r="C46" i="14"/>
  <c r="B46" i="14"/>
  <c r="O45" i="14"/>
  <c r="M45" i="14"/>
  <c r="L45" i="14"/>
  <c r="K45" i="14"/>
  <c r="J45" i="14"/>
  <c r="I45" i="14"/>
  <c r="H45" i="14"/>
  <c r="G45" i="14"/>
  <c r="F45" i="14"/>
  <c r="E45" i="14"/>
  <c r="D45" i="14"/>
  <c r="C45" i="14"/>
  <c r="B45" i="14"/>
  <c r="O44" i="14"/>
  <c r="M44" i="14"/>
  <c r="L44" i="14"/>
  <c r="K44" i="14"/>
  <c r="J44" i="14"/>
  <c r="I44" i="14"/>
  <c r="H44" i="14"/>
  <c r="G44" i="14"/>
  <c r="F44" i="14"/>
  <c r="E44" i="14"/>
  <c r="D44" i="14"/>
  <c r="C44" i="14"/>
  <c r="B44" i="14"/>
  <c r="O43" i="14"/>
  <c r="M43" i="14"/>
  <c r="L43" i="14"/>
  <c r="K43" i="14"/>
  <c r="J43" i="14"/>
  <c r="I43" i="14"/>
  <c r="H43" i="14"/>
  <c r="G43" i="14"/>
  <c r="F43" i="14"/>
  <c r="E43" i="14"/>
  <c r="D43" i="14"/>
  <c r="C43" i="14"/>
  <c r="B43" i="14"/>
  <c r="O42" i="14"/>
  <c r="M42" i="14"/>
  <c r="L42" i="14"/>
  <c r="K42" i="14"/>
  <c r="J42" i="14"/>
  <c r="I42" i="14"/>
  <c r="H42" i="14"/>
  <c r="G42" i="14"/>
  <c r="F42" i="14"/>
  <c r="E42" i="14"/>
  <c r="D42" i="14"/>
  <c r="C42" i="14"/>
  <c r="B42" i="14"/>
  <c r="O41" i="14"/>
  <c r="M41" i="14"/>
  <c r="L41" i="14"/>
  <c r="K41" i="14"/>
  <c r="J41" i="14"/>
  <c r="I41" i="14"/>
  <c r="H41" i="14"/>
  <c r="G41" i="14"/>
  <c r="F41" i="14"/>
  <c r="E41" i="14"/>
  <c r="D41" i="14"/>
  <c r="C41" i="14"/>
  <c r="B41" i="14"/>
  <c r="O40" i="14"/>
  <c r="M40" i="14"/>
  <c r="L40" i="14"/>
  <c r="K40" i="14"/>
  <c r="J40" i="14"/>
  <c r="I40" i="14"/>
  <c r="H40" i="14"/>
  <c r="G40" i="14"/>
  <c r="F40" i="14"/>
  <c r="E40" i="14"/>
  <c r="D40" i="14"/>
  <c r="C40" i="14"/>
  <c r="B40" i="14"/>
  <c r="O39" i="14"/>
  <c r="M39" i="14"/>
  <c r="L39" i="14"/>
  <c r="K39" i="14"/>
  <c r="J39" i="14"/>
  <c r="I39" i="14"/>
  <c r="H39" i="14"/>
  <c r="G39" i="14"/>
  <c r="F39" i="14"/>
  <c r="E39" i="14"/>
  <c r="D39" i="14"/>
  <c r="C39" i="14"/>
  <c r="B39" i="14"/>
  <c r="O38" i="14"/>
  <c r="M38" i="14"/>
  <c r="L38" i="14"/>
  <c r="K38" i="14"/>
  <c r="J38" i="14"/>
  <c r="I38" i="14"/>
  <c r="H38" i="14"/>
  <c r="G38" i="14"/>
  <c r="F38" i="14"/>
  <c r="E38" i="14"/>
  <c r="D38" i="14"/>
  <c r="C38" i="14"/>
  <c r="B38" i="14"/>
  <c r="O37" i="14"/>
  <c r="M37" i="14"/>
  <c r="L37" i="14"/>
  <c r="K37" i="14"/>
  <c r="J37" i="14"/>
  <c r="I37" i="14"/>
  <c r="H37" i="14"/>
  <c r="G37" i="14"/>
  <c r="F37" i="14"/>
  <c r="E37" i="14"/>
  <c r="D37" i="14"/>
  <c r="C37" i="14"/>
  <c r="B37" i="14"/>
  <c r="O36" i="14"/>
  <c r="M36" i="14"/>
  <c r="L36" i="14"/>
  <c r="K36" i="14"/>
  <c r="J36" i="14"/>
  <c r="I36" i="14"/>
  <c r="H36" i="14"/>
  <c r="G36" i="14"/>
  <c r="F36" i="14"/>
  <c r="E36" i="14"/>
  <c r="D36" i="14"/>
  <c r="C36" i="14"/>
  <c r="B36" i="14"/>
  <c r="O35" i="14"/>
  <c r="M35" i="14"/>
  <c r="L35" i="14"/>
  <c r="K35" i="14"/>
  <c r="J35" i="14"/>
  <c r="I35" i="14"/>
  <c r="H35" i="14"/>
  <c r="G35" i="14"/>
  <c r="F35" i="14"/>
  <c r="E35" i="14"/>
  <c r="D35" i="14"/>
  <c r="C35" i="14"/>
  <c r="B35" i="14"/>
  <c r="O34" i="14"/>
  <c r="M34" i="14"/>
  <c r="L34" i="14"/>
  <c r="K34" i="14"/>
  <c r="J34" i="14"/>
  <c r="I34" i="14"/>
  <c r="H34" i="14"/>
  <c r="G34" i="14"/>
  <c r="F34" i="14"/>
  <c r="E34" i="14"/>
  <c r="D34" i="14"/>
  <c r="C34" i="14"/>
  <c r="B34" i="14"/>
  <c r="P33" i="14"/>
  <c r="O33" i="14"/>
  <c r="O55" i="14" s="1"/>
  <c r="M33" i="14"/>
  <c r="L33" i="14"/>
  <c r="K33" i="14"/>
  <c r="J33" i="14"/>
  <c r="I33" i="14"/>
  <c r="H33" i="14"/>
  <c r="G33" i="14"/>
  <c r="F33" i="14"/>
  <c r="E33" i="14"/>
  <c r="D33" i="14"/>
  <c r="C33" i="14"/>
  <c r="B33" i="14"/>
  <c r="P32" i="14"/>
  <c r="M32" i="14"/>
  <c r="L32" i="14"/>
  <c r="K32" i="14"/>
  <c r="J32" i="14"/>
  <c r="I32" i="14"/>
  <c r="H32" i="14"/>
  <c r="G32" i="14"/>
  <c r="F32" i="14"/>
  <c r="E32" i="14"/>
  <c r="D32" i="14"/>
  <c r="C32" i="14"/>
  <c r="B32" i="14"/>
  <c r="P31" i="14"/>
  <c r="M31" i="14"/>
  <c r="L31" i="14"/>
  <c r="K31" i="14"/>
  <c r="J31" i="14"/>
  <c r="I31" i="14"/>
  <c r="H31" i="14"/>
  <c r="G31" i="14"/>
  <c r="F31" i="14"/>
  <c r="E31" i="14"/>
  <c r="D31" i="14"/>
  <c r="C31" i="14"/>
  <c r="B31" i="14"/>
  <c r="Q28" i="14"/>
  <c r="Q27" i="14"/>
  <c r="Q26" i="14"/>
  <c r="Q25" i="14"/>
  <c r="Q24" i="14"/>
  <c r="Q23" i="14"/>
  <c r="Q22" i="14"/>
  <c r="Q21" i="14"/>
  <c r="Q20" i="14"/>
  <c r="Q19" i="14"/>
  <c r="Q18" i="14"/>
  <c r="Q17" i="14"/>
  <c r="Q16" i="14"/>
  <c r="Q15" i="14"/>
  <c r="Q14" i="14"/>
  <c r="A2" i="14"/>
  <c r="A77" i="13"/>
  <c r="A76" i="13"/>
  <c r="Q40" i="13"/>
  <c r="P40" i="13"/>
  <c r="G40" i="13"/>
  <c r="AC28" i="13"/>
  <c r="I51" i="13" s="1"/>
  <c r="AC27" i="13"/>
  <c r="F50" i="13" s="1"/>
  <c r="AC26" i="13"/>
  <c r="Q49" i="13" s="1"/>
  <c r="AC25" i="13"/>
  <c r="I48" i="13" s="1"/>
  <c r="AC24" i="13"/>
  <c r="S47" i="13" s="1"/>
  <c r="AC23" i="13"/>
  <c r="Z46" i="13" s="1"/>
  <c r="AC22" i="13"/>
  <c r="Z45" i="13" s="1"/>
  <c r="AC21" i="13"/>
  <c r="V44" i="13" s="1"/>
  <c r="AC20" i="13"/>
  <c r="T43" i="13" s="1"/>
  <c r="AC19" i="13"/>
  <c r="K42" i="13" s="1"/>
  <c r="AC18" i="13"/>
  <c r="Z41" i="13" s="1"/>
  <c r="AC17" i="13"/>
  <c r="M40" i="13" s="1"/>
  <c r="AC16" i="13"/>
  <c r="V39" i="13" s="1"/>
  <c r="AC15" i="13"/>
  <c r="S38" i="13" s="1"/>
  <c r="AC14" i="13"/>
  <c r="Y37" i="13" s="1"/>
  <c r="Y59" i="13" s="1"/>
  <c r="A2" i="13"/>
  <c r="A3" i="12"/>
  <c r="A77" i="12"/>
  <c r="A76" i="12"/>
  <c r="F40" i="12"/>
  <c r="E40" i="12"/>
  <c r="D40" i="12"/>
  <c r="C40" i="12"/>
  <c r="B40" i="12"/>
  <c r="G28" i="12"/>
  <c r="F51" i="12" s="1"/>
  <c r="G27" i="12"/>
  <c r="F50" i="12" s="1"/>
  <c r="G26" i="12"/>
  <c r="E49" i="12" s="1"/>
  <c r="G25" i="12"/>
  <c r="E48" i="12" s="1"/>
  <c r="G24" i="12"/>
  <c r="C47" i="12" s="1"/>
  <c r="G23" i="12"/>
  <c r="F46" i="12" s="1"/>
  <c r="G22" i="12"/>
  <c r="D45" i="12" s="1"/>
  <c r="G21" i="12"/>
  <c r="B44" i="12" s="1"/>
  <c r="G20" i="12"/>
  <c r="F43" i="12" s="1"/>
  <c r="G19" i="12"/>
  <c r="F42" i="12" s="1"/>
  <c r="G18" i="12"/>
  <c r="E41" i="12" s="1"/>
  <c r="G16" i="12"/>
  <c r="C39" i="12" s="1"/>
  <c r="G15" i="12"/>
  <c r="F38" i="12" s="1"/>
  <c r="G14" i="12"/>
  <c r="D37" i="12" s="1"/>
  <c r="D59" i="12" s="1"/>
  <c r="A2" i="12"/>
  <c r="A3" i="11"/>
  <c r="A132" i="11"/>
  <c r="C113" i="11"/>
  <c r="G113" i="11" s="1"/>
  <c r="B120" i="11" s="1"/>
  <c r="G112" i="11"/>
  <c r="E119" i="11" s="1"/>
  <c r="E126" i="11" s="1"/>
  <c r="A77" i="11"/>
  <c r="A76" i="11"/>
  <c r="F40" i="11"/>
  <c r="D40" i="11"/>
  <c r="C40" i="11"/>
  <c r="B40" i="11"/>
  <c r="G28" i="11"/>
  <c r="C51" i="11" s="1"/>
  <c r="C74" i="11" s="1"/>
  <c r="G27" i="11"/>
  <c r="E50" i="11" s="1"/>
  <c r="G26" i="11"/>
  <c r="G49" i="11" s="1"/>
  <c r="G25" i="11"/>
  <c r="B48" i="11" s="1"/>
  <c r="G24" i="11"/>
  <c r="D47" i="11" s="1"/>
  <c r="G23" i="11"/>
  <c r="D46" i="11" s="1"/>
  <c r="G22" i="11"/>
  <c r="B45" i="11" s="1"/>
  <c r="G21" i="11"/>
  <c r="G44" i="11" s="1"/>
  <c r="G20" i="11"/>
  <c r="C43" i="11" s="1"/>
  <c r="G19" i="11"/>
  <c r="F42" i="11" s="1"/>
  <c r="G18" i="11"/>
  <c r="F41" i="11" s="1"/>
  <c r="G16" i="11"/>
  <c r="D39" i="11" s="1"/>
  <c r="G15" i="11"/>
  <c r="C38" i="11" s="1"/>
  <c r="G14" i="11"/>
  <c r="F37" i="11" s="1"/>
  <c r="F59" i="11" s="1"/>
  <c r="A2" i="11"/>
  <c r="A3" i="10"/>
  <c r="A4" i="25"/>
  <c r="A77" i="10"/>
  <c r="A76" i="10"/>
  <c r="F49" i="10"/>
  <c r="E49" i="10"/>
  <c r="F40" i="10"/>
  <c r="E40" i="10"/>
  <c r="D40" i="10"/>
  <c r="C40" i="10"/>
  <c r="B40" i="10"/>
  <c r="F28" i="10"/>
  <c r="C51" i="10" s="1"/>
  <c r="C74" i="10" s="1"/>
  <c r="F27" i="10"/>
  <c r="F50" i="10" s="1"/>
  <c r="F26" i="10"/>
  <c r="C49" i="10" s="1"/>
  <c r="F25" i="10"/>
  <c r="E48" i="10" s="1"/>
  <c r="F24" i="10"/>
  <c r="E47" i="10" s="1"/>
  <c r="F23" i="10"/>
  <c r="B46" i="10" s="1"/>
  <c r="F22" i="10"/>
  <c r="E45" i="10" s="1"/>
  <c r="F21" i="10"/>
  <c r="F44" i="10" s="1"/>
  <c r="F20" i="10"/>
  <c r="C43" i="10" s="1"/>
  <c r="F19" i="10"/>
  <c r="F42" i="10" s="1"/>
  <c r="F18" i="10"/>
  <c r="C41" i="10" s="1"/>
  <c r="F16" i="10"/>
  <c r="E39" i="10" s="1"/>
  <c r="F15" i="10"/>
  <c r="D38" i="10" s="1"/>
  <c r="F14" i="10"/>
  <c r="D37" i="10" s="1"/>
  <c r="D59" i="10" s="1"/>
  <c r="A2" i="10"/>
  <c r="I90" i="25"/>
  <c r="D90" i="25"/>
  <c r="D108" i="25" s="1"/>
  <c r="C90" i="25"/>
  <c r="C108" i="25" s="1"/>
  <c r="J89" i="25"/>
  <c r="E89" i="25"/>
  <c r="E107" i="25" s="1"/>
  <c r="D89" i="25"/>
  <c r="D107" i="25" s="1"/>
  <c r="F88" i="25"/>
  <c r="E88" i="25"/>
  <c r="E106" i="25" s="1"/>
  <c r="J87" i="25"/>
  <c r="G87" i="25"/>
  <c r="D87" i="25"/>
  <c r="D105" i="25" s="1"/>
  <c r="H86" i="25"/>
  <c r="H104" i="25" s="1"/>
  <c r="F86" i="25"/>
  <c r="F104" i="25" s="1"/>
  <c r="E86" i="25"/>
  <c r="D86" i="25"/>
  <c r="I85" i="25"/>
  <c r="I103" i="25" s="1"/>
  <c r="H85" i="25"/>
  <c r="F85" i="25"/>
  <c r="J84" i="25"/>
  <c r="G84" i="25"/>
  <c r="G102" i="25" s="1"/>
  <c r="C83" i="25"/>
  <c r="C101" i="25" s="1"/>
  <c r="D82" i="25"/>
  <c r="C82" i="25"/>
  <c r="C100" i="25" s="1"/>
  <c r="J81" i="25"/>
  <c r="J99" i="25" s="1"/>
  <c r="E81" i="25"/>
  <c r="F80" i="25"/>
  <c r="J79" i="25"/>
  <c r="G79" i="25"/>
  <c r="H78" i="25"/>
  <c r="F78" i="25"/>
  <c r="F96" i="25" s="1"/>
  <c r="J72" i="25"/>
  <c r="J91" i="25" s="1"/>
  <c r="J109" i="25" s="1"/>
  <c r="I72" i="25"/>
  <c r="I91" i="25" s="1"/>
  <c r="I109" i="25" s="1"/>
  <c r="H72" i="25"/>
  <c r="H91" i="25" s="1"/>
  <c r="G72" i="25"/>
  <c r="G91" i="25" s="1"/>
  <c r="F72" i="25"/>
  <c r="F91" i="25" s="1"/>
  <c r="E72" i="25"/>
  <c r="E91" i="25" s="1"/>
  <c r="D72" i="25"/>
  <c r="D91" i="25" s="1"/>
  <c r="D109" i="25" s="1"/>
  <c r="K72" i="25"/>
  <c r="K109" i="25" s="1"/>
  <c r="K71" i="25"/>
  <c r="K70" i="25"/>
  <c r="K69" i="25"/>
  <c r="J68" i="25"/>
  <c r="J90" i="25" s="1"/>
  <c r="J108" i="25" s="1"/>
  <c r="I68" i="25"/>
  <c r="H68" i="25"/>
  <c r="H90" i="25" s="1"/>
  <c r="G68" i="25"/>
  <c r="G90" i="25" s="1"/>
  <c r="F68" i="25"/>
  <c r="F90" i="25" s="1"/>
  <c r="E68" i="25"/>
  <c r="E90" i="25" s="1"/>
  <c r="E108" i="25" s="1"/>
  <c r="D68" i="25"/>
  <c r="C68" i="25"/>
  <c r="K68" i="25" s="1"/>
  <c r="K90" i="25" s="1"/>
  <c r="J64" i="25"/>
  <c r="I64" i="25"/>
  <c r="I89" i="25" s="1"/>
  <c r="H64" i="25"/>
  <c r="H89" i="25" s="1"/>
  <c r="H107" i="25" s="1"/>
  <c r="G64" i="25"/>
  <c r="G89" i="25" s="1"/>
  <c r="F64" i="25"/>
  <c r="F89" i="25" s="1"/>
  <c r="F107" i="25" s="1"/>
  <c r="E64" i="25"/>
  <c r="D64" i="25"/>
  <c r="C64" i="25"/>
  <c r="C89" i="25" s="1"/>
  <c r="K63" i="25"/>
  <c r="K62" i="25"/>
  <c r="K61" i="25"/>
  <c r="J60" i="25"/>
  <c r="J88" i="25" s="1"/>
  <c r="J106" i="25" s="1"/>
  <c r="I60" i="25"/>
  <c r="I88" i="25" s="1"/>
  <c r="I106" i="25" s="1"/>
  <c r="H60" i="25"/>
  <c r="H88" i="25" s="1"/>
  <c r="H106" i="25" s="1"/>
  <c r="G60" i="25"/>
  <c r="G88" i="25" s="1"/>
  <c r="G106" i="25" s="1"/>
  <c r="F60" i="25"/>
  <c r="E60" i="25"/>
  <c r="D60" i="25"/>
  <c r="D88" i="25" s="1"/>
  <c r="D106" i="25" s="1"/>
  <c r="C60" i="25"/>
  <c r="K60" i="25" s="1"/>
  <c r="K88" i="25" s="1"/>
  <c r="K59" i="25"/>
  <c r="K58" i="25"/>
  <c r="K57" i="25"/>
  <c r="J56" i="25"/>
  <c r="I56" i="25"/>
  <c r="I87" i="25" s="1"/>
  <c r="H56" i="25"/>
  <c r="H87" i="25" s="1"/>
  <c r="H105" i="25" s="1"/>
  <c r="G56" i="25"/>
  <c r="F56" i="25"/>
  <c r="F87" i="25" s="1"/>
  <c r="F105" i="25" s="1"/>
  <c r="E56" i="25"/>
  <c r="E87" i="25" s="1"/>
  <c r="E105" i="25" s="1"/>
  <c r="D56" i="25"/>
  <c r="C56" i="25"/>
  <c r="C87" i="25" s="1"/>
  <c r="K55" i="25"/>
  <c r="K54" i="25"/>
  <c r="K53" i="25"/>
  <c r="J52" i="25"/>
  <c r="J86" i="25" s="1"/>
  <c r="J104" i="25" s="1"/>
  <c r="I52" i="25"/>
  <c r="I86" i="25" s="1"/>
  <c r="I104" i="25" s="1"/>
  <c r="H52" i="25"/>
  <c r="G52" i="25"/>
  <c r="G86" i="25" s="1"/>
  <c r="G104" i="25" s="1"/>
  <c r="F52" i="25"/>
  <c r="E52" i="25"/>
  <c r="C52" i="25"/>
  <c r="K52" i="25" s="1"/>
  <c r="K86" i="25" s="1"/>
  <c r="J48" i="25"/>
  <c r="J85" i="25" s="1"/>
  <c r="J103" i="25" s="1"/>
  <c r="I48" i="25"/>
  <c r="H48" i="25"/>
  <c r="G48" i="25"/>
  <c r="G85" i="25" s="1"/>
  <c r="G103" i="25" s="1"/>
  <c r="F48" i="25"/>
  <c r="E48" i="25"/>
  <c r="E85" i="25" s="1"/>
  <c r="E103" i="25" s="1"/>
  <c r="D48" i="25"/>
  <c r="D85" i="25" s="1"/>
  <c r="C48" i="25"/>
  <c r="K48" i="25" s="1"/>
  <c r="A48" i="25"/>
  <c r="K47" i="25"/>
  <c r="A47" i="25"/>
  <c r="K46" i="25"/>
  <c r="A46" i="25"/>
  <c r="K45" i="25"/>
  <c r="K85" i="25" s="1"/>
  <c r="J44" i="25"/>
  <c r="I44" i="25"/>
  <c r="I84" i="25" s="1"/>
  <c r="H44" i="25"/>
  <c r="H84" i="25" s="1"/>
  <c r="G44" i="25"/>
  <c r="F44" i="25"/>
  <c r="F84" i="25" s="1"/>
  <c r="F102" i="25" s="1"/>
  <c r="E44" i="25"/>
  <c r="E84" i="25" s="1"/>
  <c r="E102" i="25" s="1"/>
  <c r="D44" i="25"/>
  <c r="D84" i="25" s="1"/>
  <c r="C44" i="25"/>
  <c r="K44" i="25" s="1"/>
  <c r="A44" i="25"/>
  <c r="K43" i="25"/>
  <c r="A43" i="25"/>
  <c r="K42" i="25"/>
  <c r="A42" i="25"/>
  <c r="K41" i="25"/>
  <c r="J40" i="25"/>
  <c r="J83" i="25" s="1"/>
  <c r="J101" i="25" s="1"/>
  <c r="I40" i="25"/>
  <c r="I83" i="25" s="1"/>
  <c r="I101" i="25" s="1"/>
  <c r="H40" i="25"/>
  <c r="H83" i="25" s="1"/>
  <c r="H101" i="25" s="1"/>
  <c r="G40" i="25"/>
  <c r="G83" i="25" s="1"/>
  <c r="F40" i="25"/>
  <c r="F83" i="25" s="1"/>
  <c r="E40" i="25"/>
  <c r="E83" i="25" s="1"/>
  <c r="E101" i="25" s="1"/>
  <c r="C40" i="25"/>
  <c r="K40" i="25" s="1"/>
  <c r="K83" i="25" s="1"/>
  <c r="A40" i="25"/>
  <c r="K39" i="25"/>
  <c r="A39" i="25"/>
  <c r="K38" i="25"/>
  <c r="A38" i="25"/>
  <c r="D37" i="25"/>
  <c r="D40" i="25" s="1"/>
  <c r="J36" i="25"/>
  <c r="J82" i="25" s="1"/>
  <c r="J100" i="25" s="1"/>
  <c r="I36" i="25"/>
  <c r="I82" i="25" s="1"/>
  <c r="I100" i="25" s="1"/>
  <c r="H36" i="25"/>
  <c r="H82" i="25" s="1"/>
  <c r="H100" i="25" s="1"/>
  <c r="G36" i="25"/>
  <c r="G82" i="25" s="1"/>
  <c r="G100" i="25" s="1"/>
  <c r="F36" i="25"/>
  <c r="F82" i="25" s="1"/>
  <c r="F100" i="25" s="1"/>
  <c r="E36" i="25"/>
  <c r="E82" i="25" s="1"/>
  <c r="E100" i="25" s="1"/>
  <c r="D36" i="25"/>
  <c r="C36" i="25"/>
  <c r="K36" i="25" s="1"/>
  <c r="A36" i="25"/>
  <c r="K35" i="25"/>
  <c r="A35" i="25"/>
  <c r="K34" i="25"/>
  <c r="A34" i="25"/>
  <c r="K33" i="25"/>
  <c r="J32" i="25"/>
  <c r="I32" i="25"/>
  <c r="I81" i="25" s="1"/>
  <c r="H32" i="25"/>
  <c r="H81" i="25" s="1"/>
  <c r="H99" i="25" s="1"/>
  <c r="G32" i="25"/>
  <c r="G81" i="25" s="1"/>
  <c r="F32" i="25"/>
  <c r="F81" i="25" s="1"/>
  <c r="F99" i="25" s="1"/>
  <c r="E32" i="25"/>
  <c r="D32" i="25"/>
  <c r="D81" i="25" s="1"/>
  <c r="D99" i="25" s="1"/>
  <c r="C32" i="25"/>
  <c r="C81" i="25" s="1"/>
  <c r="K31" i="25"/>
  <c r="K30" i="25"/>
  <c r="K29" i="25"/>
  <c r="J28" i="25"/>
  <c r="J80" i="25" s="1"/>
  <c r="J98" i="25" s="1"/>
  <c r="I28" i="25"/>
  <c r="I80" i="25" s="1"/>
  <c r="I98" i="25" s="1"/>
  <c r="H28" i="25"/>
  <c r="H80" i="25" s="1"/>
  <c r="H98" i="25" s="1"/>
  <c r="G28" i="25"/>
  <c r="G80" i="25" s="1"/>
  <c r="G98" i="25" s="1"/>
  <c r="F28" i="25"/>
  <c r="E28" i="25"/>
  <c r="E80" i="25" s="1"/>
  <c r="D28" i="25"/>
  <c r="D80" i="25" s="1"/>
  <c r="C28" i="25"/>
  <c r="K28" i="25" s="1"/>
  <c r="K27" i="25"/>
  <c r="K26" i="25"/>
  <c r="J24" i="25"/>
  <c r="I24" i="25"/>
  <c r="I79" i="25" s="1"/>
  <c r="H24" i="25"/>
  <c r="H79" i="25" s="1"/>
  <c r="H97" i="25" s="1"/>
  <c r="G24" i="25"/>
  <c r="F24" i="25"/>
  <c r="F79" i="25" s="1"/>
  <c r="F97" i="25" s="1"/>
  <c r="E24" i="25"/>
  <c r="E79" i="25" s="1"/>
  <c r="D24" i="25"/>
  <c r="D79" i="25" s="1"/>
  <c r="D97" i="25" s="1"/>
  <c r="C24" i="25"/>
  <c r="C79" i="25" s="1"/>
  <c r="K23" i="25"/>
  <c r="K22" i="25"/>
  <c r="K21" i="25"/>
  <c r="J20" i="25"/>
  <c r="J78" i="25" s="1"/>
  <c r="I20" i="25"/>
  <c r="I78" i="25" s="1"/>
  <c r="I96" i="25" s="1"/>
  <c r="H20" i="25"/>
  <c r="G20" i="25"/>
  <c r="G78" i="25" s="1"/>
  <c r="G96" i="25" s="1"/>
  <c r="F20" i="25"/>
  <c r="E20" i="25"/>
  <c r="E78" i="25" s="1"/>
  <c r="E96" i="25" s="1"/>
  <c r="D20" i="25"/>
  <c r="D78" i="25" s="1"/>
  <c r="C20" i="25"/>
  <c r="K20" i="25" s="1"/>
  <c r="K19" i="25"/>
  <c r="K18" i="25"/>
  <c r="K17" i="25"/>
  <c r="K78" i="25" s="1"/>
  <c r="J16" i="25"/>
  <c r="J77" i="25" s="1"/>
  <c r="J95" i="25" s="1"/>
  <c r="I16" i="25"/>
  <c r="I77" i="25" s="1"/>
  <c r="I95" i="25" s="1"/>
  <c r="H16" i="25"/>
  <c r="H77" i="25" s="1"/>
  <c r="H95" i="25" s="1"/>
  <c r="G16" i="25"/>
  <c r="G77" i="25" s="1"/>
  <c r="F16" i="25"/>
  <c r="F77" i="25" s="1"/>
  <c r="E16" i="25"/>
  <c r="E77" i="25" s="1"/>
  <c r="D16" i="25"/>
  <c r="D77" i="25" s="1"/>
  <c r="C16" i="25"/>
  <c r="K15" i="25"/>
  <c r="K14" i="25"/>
  <c r="K13" i="25"/>
  <c r="J12" i="25"/>
  <c r="J76" i="25" s="1"/>
  <c r="I12" i="25"/>
  <c r="I76" i="25" s="1"/>
  <c r="H12" i="25"/>
  <c r="H76" i="25" s="1"/>
  <c r="G12" i="25"/>
  <c r="G76" i="25" s="1"/>
  <c r="F12" i="25"/>
  <c r="F76" i="25" s="1"/>
  <c r="E12" i="25"/>
  <c r="E76" i="25" s="1"/>
  <c r="D12" i="25"/>
  <c r="D76" i="25" s="1"/>
  <c r="C12" i="25"/>
  <c r="K12" i="25" s="1"/>
  <c r="K11" i="25"/>
  <c r="K10" i="25"/>
  <c r="K9" i="25"/>
  <c r="A3" i="25"/>
  <c r="E43" i="10" l="1"/>
  <c r="F63" i="11"/>
  <c r="H70" i="18"/>
  <c r="Q571" i="18"/>
  <c r="L371" i="18"/>
  <c r="F482" i="18"/>
  <c r="F483" i="18"/>
  <c r="J75" i="18"/>
  <c r="J374" i="18"/>
  <c r="L175" i="18"/>
  <c r="L470" i="18"/>
  <c r="J469" i="18"/>
  <c r="I480" i="18"/>
  <c r="L479" i="18"/>
  <c r="M180" i="18"/>
  <c r="I174" i="18"/>
  <c r="D274" i="18"/>
  <c r="B474" i="18"/>
  <c r="E80" i="18"/>
  <c r="L471" i="18"/>
  <c r="H472" i="18"/>
  <c r="M70" i="18"/>
  <c r="M371" i="18"/>
  <c r="F373" i="18"/>
  <c r="G573" i="18"/>
  <c r="J380" i="18"/>
  <c r="G70" i="18"/>
  <c r="F73" i="18"/>
  <c r="I579" i="18"/>
  <c r="E581" i="18"/>
  <c r="B181" i="18"/>
  <c r="I72" i="18"/>
  <c r="M181" i="18"/>
  <c r="D173" i="18"/>
  <c r="F470" i="18"/>
  <c r="H280" i="18"/>
  <c r="O579" i="18"/>
  <c r="P572" i="18"/>
  <c r="C571" i="18"/>
  <c r="M373" i="18"/>
  <c r="G281" i="18"/>
  <c r="D379" i="18"/>
  <c r="D71" i="18"/>
  <c r="M78" i="18"/>
  <c r="F80" i="18"/>
  <c r="E472" i="18"/>
  <c r="F473" i="18"/>
  <c r="B374" i="18"/>
  <c r="L179" i="18"/>
  <c r="C170" i="18"/>
  <c r="C471" i="18"/>
  <c r="L72" i="18"/>
  <c r="C174" i="18"/>
  <c r="B480" i="18"/>
  <c r="D280" i="18"/>
  <c r="J271" i="18"/>
  <c r="L280" i="18"/>
  <c r="L370" i="18"/>
  <c r="H180" i="18"/>
  <c r="D82" i="18"/>
  <c r="D83" i="18"/>
  <c r="I470" i="18"/>
  <c r="F69" i="18"/>
  <c r="F70" i="18"/>
  <c r="H380" i="18"/>
  <c r="I379" i="18"/>
  <c r="H73" i="18"/>
  <c r="P581" i="18"/>
  <c r="L380" i="18"/>
  <c r="M171" i="18"/>
  <c r="F370" i="18"/>
  <c r="B74" i="18"/>
  <c r="E82" i="18"/>
  <c r="E83" i="18"/>
  <c r="Q574" i="18"/>
  <c r="L275" i="18"/>
  <c r="F79" i="18"/>
  <c r="M82" i="18"/>
  <c r="M83" i="18"/>
  <c r="C479" i="18"/>
  <c r="G374" i="18"/>
  <c r="L80" i="18"/>
  <c r="B71" i="18"/>
  <c r="I381" i="18"/>
  <c r="H580" i="18"/>
  <c r="J175" i="18"/>
  <c r="J71" i="18"/>
  <c r="B82" i="18"/>
  <c r="B83" i="18"/>
  <c r="K80" i="18"/>
  <c r="C280" i="18"/>
  <c r="J176" i="18"/>
  <c r="B69" i="18"/>
  <c r="G179" i="18"/>
  <c r="G79" i="18"/>
  <c r="E369" i="18"/>
  <c r="B380" i="18"/>
  <c r="K379" i="18"/>
  <c r="I70" i="18"/>
  <c r="B270" i="18"/>
  <c r="C72" i="18"/>
  <c r="F182" i="18"/>
  <c r="L70" i="18"/>
  <c r="E180" i="18"/>
  <c r="E78" i="18"/>
  <c r="C374" i="18"/>
  <c r="M272" i="18"/>
  <c r="L270" i="18"/>
  <c r="B582" i="18"/>
  <c r="L75" i="18"/>
  <c r="L272" i="18"/>
  <c r="I269" i="18"/>
  <c r="L73" i="18"/>
  <c r="G372" i="18"/>
  <c r="C69" i="18"/>
  <c r="L482" i="18"/>
  <c r="D271" i="18"/>
  <c r="F274" i="18"/>
  <c r="D582" i="18"/>
  <c r="B269" i="18"/>
  <c r="E79" i="18"/>
  <c r="B379" i="18"/>
  <c r="L472" i="18"/>
  <c r="B472" i="18"/>
  <c r="I172" i="18"/>
  <c r="F379" i="18"/>
  <c r="E269" i="18"/>
  <c r="J269" i="18"/>
  <c r="F279" i="18"/>
  <c r="H72" i="18"/>
  <c r="D69" i="18"/>
  <c r="C569" i="18"/>
  <c r="C80" i="18"/>
  <c r="D469" i="18"/>
  <c r="G480" i="18"/>
  <c r="E480" i="18"/>
  <c r="H479" i="18"/>
  <c r="F78" i="18"/>
  <c r="D373" i="18"/>
  <c r="M182" i="18"/>
  <c r="C470" i="18"/>
  <c r="C480" i="18"/>
  <c r="M479" i="18"/>
  <c r="D479" i="18"/>
  <c r="G482" i="18"/>
  <c r="H279" i="18"/>
  <c r="G73" i="18"/>
  <c r="K582" i="18"/>
  <c r="H79" i="18"/>
  <c r="E73" i="18"/>
  <c r="I475" i="18"/>
  <c r="H368" i="18"/>
  <c r="D380" i="18"/>
  <c r="M71" i="18"/>
  <c r="G574" i="18"/>
  <c r="I368" i="18"/>
  <c r="E281" i="18"/>
  <c r="K579" i="18"/>
  <c r="E475" i="18"/>
  <c r="B368" i="18"/>
  <c r="G171" i="18"/>
  <c r="J370" i="18"/>
  <c r="I182" i="18"/>
  <c r="G273" i="18"/>
  <c r="L372" i="18"/>
  <c r="M474" i="18"/>
  <c r="G473" i="18"/>
  <c r="E181" i="18"/>
  <c r="F75" i="18"/>
  <c r="J80" i="18"/>
  <c r="H272" i="18"/>
  <c r="F172" i="18"/>
  <c r="J368" i="18"/>
  <c r="E171" i="18"/>
  <c r="F270" i="18"/>
  <c r="H174" i="18"/>
  <c r="B274" i="18"/>
  <c r="L71" i="18"/>
  <c r="J273" i="18"/>
  <c r="C78" i="18"/>
  <c r="J575" i="18"/>
  <c r="D474" i="18"/>
  <c r="L474" i="18"/>
  <c r="Q575" i="18"/>
  <c r="H473" i="18"/>
  <c r="C275" i="18"/>
  <c r="L374" i="18"/>
  <c r="M282" i="18"/>
  <c r="B272" i="18"/>
  <c r="C368" i="18"/>
  <c r="I171" i="18"/>
  <c r="L271" i="18"/>
  <c r="E70" i="18"/>
  <c r="B370" i="18"/>
  <c r="J274" i="18"/>
  <c r="J82" i="18"/>
  <c r="H275" i="18"/>
  <c r="K182" i="18"/>
  <c r="D272" i="18"/>
  <c r="G378" i="18"/>
  <c r="J73" i="18"/>
  <c r="F471" i="18"/>
  <c r="C570" i="18"/>
  <c r="B482" i="18"/>
  <c r="G375" i="18"/>
  <c r="O582" i="18"/>
  <c r="B172" i="18"/>
  <c r="H371" i="18"/>
  <c r="M271" i="18"/>
  <c r="L69" i="18"/>
  <c r="G271" i="18"/>
  <c r="I370" i="18"/>
  <c r="D279" i="18"/>
  <c r="H82" i="18"/>
  <c r="M173" i="18"/>
  <c r="D75" i="18"/>
  <c r="L570" i="18"/>
  <c r="D374" i="18"/>
  <c r="C472" i="18"/>
  <c r="G569" i="18"/>
  <c r="B479" i="18"/>
  <c r="J181" i="18"/>
  <c r="D79" i="18"/>
  <c r="B373" i="18"/>
  <c r="K481" i="18"/>
  <c r="M579" i="18"/>
  <c r="J482" i="18"/>
  <c r="L172" i="18"/>
  <c r="H175" i="18"/>
  <c r="F180" i="18"/>
  <c r="M72" i="18"/>
  <c r="J280" i="18"/>
  <c r="J379" i="18"/>
  <c r="M269" i="18"/>
  <c r="E368" i="18"/>
  <c r="C370" i="18"/>
  <c r="G74" i="18"/>
  <c r="H373" i="18"/>
  <c r="M170" i="18"/>
  <c r="J479" i="18"/>
  <c r="I78" i="18"/>
  <c r="P575" i="18"/>
  <c r="C181" i="18"/>
  <c r="E371" i="18"/>
  <c r="H276" i="18"/>
  <c r="G279" i="18"/>
  <c r="C179" i="18"/>
  <c r="E481" i="18"/>
  <c r="H480" i="18"/>
  <c r="C469" i="18"/>
  <c r="C481" i="18"/>
  <c r="M480" i="18"/>
  <c r="D480" i="18"/>
  <c r="C473" i="18"/>
  <c r="C172" i="18"/>
  <c r="I374" i="18"/>
  <c r="F272" i="18"/>
  <c r="D80" i="18"/>
  <c r="D180" i="18"/>
  <c r="G71" i="18"/>
  <c r="C270" i="18"/>
  <c r="J74" i="18"/>
  <c r="B175" i="18"/>
  <c r="B176" i="18"/>
  <c r="H374" i="18"/>
  <c r="H375" i="18"/>
  <c r="I68" i="18"/>
  <c r="I69" i="18"/>
  <c r="G275" i="18"/>
  <c r="G276" i="18"/>
  <c r="E71" i="18"/>
  <c r="E72" i="18"/>
  <c r="I74" i="18"/>
  <c r="I75" i="18"/>
  <c r="F469" i="18"/>
  <c r="F474" i="18"/>
  <c r="H470" i="18"/>
  <c r="H471" i="18"/>
  <c r="G469" i="18"/>
  <c r="J275" i="18"/>
  <c r="J276" i="18"/>
  <c r="K482" i="18"/>
  <c r="F371" i="18"/>
  <c r="M280" i="18"/>
  <c r="M580" i="18"/>
  <c r="I79" i="18"/>
  <c r="C272" i="18"/>
  <c r="J371" i="18"/>
  <c r="F381" i="18"/>
  <c r="C273" i="18"/>
  <c r="H474" i="18"/>
  <c r="B579" i="18"/>
  <c r="E379" i="18"/>
  <c r="D181" i="18"/>
  <c r="I280" i="18"/>
  <c r="I169" i="18"/>
  <c r="L74" i="18"/>
  <c r="F480" i="18"/>
  <c r="I180" i="18"/>
  <c r="F81" i="18"/>
  <c r="K281" i="18"/>
  <c r="I80" i="18"/>
  <c r="L79" i="18"/>
  <c r="J272" i="18"/>
  <c r="G174" i="18"/>
  <c r="L269" i="18"/>
  <c r="C574" i="18"/>
  <c r="L574" i="18"/>
  <c r="I471" i="18"/>
  <c r="E579" i="18"/>
  <c r="G380" i="18"/>
  <c r="O580" i="18"/>
  <c r="K180" i="18"/>
  <c r="C171" i="18"/>
  <c r="J170" i="18"/>
  <c r="L279" i="18"/>
  <c r="I274" i="18"/>
  <c r="F481" i="18"/>
  <c r="G571" i="18"/>
  <c r="I472" i="18"/>
  <c r="P579" i="18"/>
  <c r="J473" i="18"/>
  <c r="K380" i="18"/>
  <c r="J69" i="18"/>
  <c r="F368" i="18"/>
  <c r="H171" i="18"/>
  <c r="L171" i="18"/>
  <c r="D370" i="18"/>
  <c r="E279" i="18"/>
  <c r="D378" i="18"/>
  <c r="H378" i="18"/>
  <c r="F170" i="18"/>
  <c r="M179" i="18"/>
  <c r="D74" i="18"/>
  <c r="D174" i="18"/>
  <c r="L82" i="18"/>
  <c r="D381" i="18"/>
  <c r="M73" i="18"/>
  <c r="D76" i="18"/>
  <c r="E471" i="18"/>
  <c r="P569" i="18"/>
  <c r="J569" i="18"/>
  <c r="G475" i="18"/>
  <c r="D275" i="18"/>
  <c r="G180" i="18"/>
  <c r="C269" i="18"/>
  <c r="J78" i="18"/>
  <c r="E175" i="18"/>
  <c r="D171" i="18"/>
  <c r="M79" i="18"/>
  <c r="L378" i="18"/>
  <c r="H69" i="18"/>
  <c r="M74" i="18"/>
  <c r="M174" i="18"/>
  <c r="E373" i="18"/>
  <c r="C70" i="18"/>
  <c r="M69" i="18"/>
  <c r="C75" i="18"/>
  <c r="E172" i="18"/>
  <c r="B279" i="18"/>
  <c r="H170" i="18"/>
  <c r="H581" i="18"/>
  <c r="B469" i="18"/>
  <c r="Q580" i="18"/>
  <c r="M379" i="18"/>
  <c r="G269" i="18"/>
  <c r="E272" i="18"/>
  <c r="B275" i="18"/>
  <c r="F169" i="18"/>
  <c r="I271" i="18"/>
  <c r="G370" i="18"/>
  <c r="D170" i="18"/>
  <c r="L375" i="18"/>
  <c r="F74" i="18"/>
  <c r="N580" i="18"/>
  <c r="K479" i="18"/>
  <c r="H482" i="18"/>
  <c r="G272" i="18"/>
  <c r="I81" i="18"/>
  <c r="J573" i="18"/>
  <c r="M274" i="18"/>
  <c r="D72" i="18"/>
  <c r="B281" i="18"/>
  <c r="I371" i="18"/>
  <c r="G280" i="18"/>
  <c r="C79" i="18"/>
  <c r="B179" i="18"/>
  <c r="E274" i="18"/>
  <c r="G82" i="18"/>
  <c r="F581" i="18"/>
  <c r="K580" i="18"/>
  <c r="D579" i="18"/>
  <c r="I482" i="18"/>
  <c r="H269" i="18"/>
  <c r="M81" i="18"/>
  <c r="P573" i="18"/>
  <c r="G175" i="18"/>
  <c r="F281" i="18"/>
  <c r="J281" i="18"/>
  <c r="B371" i="18"/>
  <c r="C379" i="18"/>
  <c r="L180" i="18"/>
  <c r="C81" i="18"/>
  <c r="M368" i="18"/>
  <c r="H370" i="18"/>
  <c r="K79" i="18"/>
  <c r="C279" i="18"/>
  <c r="E170" i="18"/>
  <c r="F179" i="18"/>
  <c r="B73" i="18"/>
  <c r="J174" i="18"/>
  <c r="J373" i="18"/>
  <c r="D70" i="18"/>
  <c r="C26" i="34"/>
  <c r="C27" i="34"/>
  <c r="F33" i="31"/>
  <c r="H26" i="23"/>
  <c r="G26" i="23"/>
  <c r="E24" i="23"/>
  <c r="F26" i="23"/>
  <c r="F24" i="23"/>
  <c r="E25" i="23"/>
  <c r="C24" i="23"/>
  <c r="B26" i="23"/>
  <c r="C71" i="21"/>
  <c r="B65" i="21"/>
  <c r="D67" i="21"/>
  <c r="E72" i="21"/>
  <c r="B62" i="21"/>
  <c r="D70" i="21"/>
  <c r="E60" i="21"/>
  <c r="G62" i="21"/>
  <c r="E66" i="21"/>
  <c r="B61" i="21"/>
  <c r="E63" i="21"/>
  <c r="E65" i="21"/>
  <c r="E70" i="21"/>
  <c r="E71" i="21"/>
  <c r="C70" i="21"/>
  <c r="C65" i="21"/>
  <c r="C73" i="21"/>
  <c r="G70" i="21"/>
  <c r="E67" i="21"/>
  <c r="Y74" i="20"/>
  <c r="T73" i="20"/>
  <c r="J73" i="20"/>
  <c r="J71" i="20"/>
  <c r="Z72" i="20"/>
  <c r="S71" i="20"/>
  <c r="P74" i="20"/>
  <c r="E38" i="10"/>
  <c r="E60" i="10" s="1"/>
  <c r="B51" i="10"/>
  <c r="B74" i="10" s="1"/>
  <c r="D51" i="10"/>
  <c r="D74" i="10" s="1"/>
  <c r="E51" i="10"/>
  <c r="E74" i="10" s="1"/>
  <c r="C39" i="10"/>
  <c r="C62" i="10" s="1"/>
  <c r="D41" i="10"/>
  <c r="D63" i="10" s="1"/>
  <c r="E41" i="10"/>
  <c r="B43" i="10"/>
  <c r="E73" i="20"/>
  <c r="C71" i="20"/>
  <c r="C73" i="20"/>
  <c r="W73" i="20"/>
  <c r="L71" i="20"/>
  <c r="P72" i="20"/>
  <c r="L73" i="20"/>
  <c r="B73" i="20"/>
  <c r="G72" i="20"/>
  <c r="M71" i="20"/>
  <c r="Q74" i="20"/>
  <c r="O71" i="20"/>
  <c r="M74" i="20"/>
  <c r="N72" i="20"/>
  <c r="F73" i="20"/>
  <c r="Q72" i="20"/>
  <c r="H72" i="20"/>
  <c r="N71" i="20"/>
  <c r="H73" i="20"/>
  <c r="I72" i="20"/>
  <c r="O73" i="20"/>
  <c r="T71" i="20"/>
  <c r="M72" i="20"/>
  <c r="T72" i="20"/>
  <c r="C72" i="20"/>
  <c r="B72" i="20"/>
  <c r="D70" i="24"/>
  <c r="L71" i="24"/>
  <c r="K73" i="24"/>
  <c r="K74" i="24"/>
  <c r="C73" i="24"/>
  <c r="C74" i="24"/>
  <c r="F61" i="24"/>
  <c r="H57" i="24"/>
  <c r="J72" i="24"/>
  <c r="G72" i="24"/>
  <c r="J65" i="24"/>
  <c r="B64" i="24"/>
  <c r="B62" i="24"/>
  <c r="D73" i="24"/>
  <c r="B73" i="24"/>
  <c r="L73" i="24"/>
  <c r="J71" i="24"/>
  <c r="F62" i="24"/>
  <c r="I70" i="24"/>
  <c r="I71" i="24"/>
  <c r="F60" i="24"/>
  <c r="C70" i="24"/>
  <c r="H62" i="24"/>
  <c r="H60" i="24"/>
  <c r="H58" i="24"/>
  <c r="B60" i="19"/>
  <c r="J72" i="19"/>
  <c r="D62" i="19"/>
  <c r="B65" i="19"/>
  <c r="H62" i="19"/>
  <c r="J65" i="19"/>
  <c r="I72" i="19"/>
  <c r="H63" i="19"/>
  <c r="B63" i="19"/>
  <c r="I60" i="19"/>
  <c r="H64" i="19"/>
  <c r="J73" i="19"/>
  <c r="F63" i="19"/>
  <c r="K73" i="19"/>
  <c r="B72" i="19"/>
  <c r="L63" i="19"/>
  <c r="F66" i="19"/>
  <c r="H65" i="19"/>
  <c r="H56" i="19"/>
  <c r="L72" i="19"/>
  <c r="L64" i="19"/>
  <c r="D66" i="19"/>
  <c r="B70" i="19"/>
  <c r="J63" i="19"/>
  <c r="D63" i="19"/>
  <c r="F56" i="19"/>
  <c r="F60" i="19"/>
  <c r="I65" i="19"/>
  <c r="I62" i="19"/>
  <c r="I56" i="19"/>
  <c r="B62" i="19"/>
  <c r="D55" i="19"/>
  <c r="I63" i="19"/>
  <c r="C63" i="17"/>
  <c r="F70" i="17"/>
  <c r="E63" i="17"/>
  <c r="C66" i="17"/>
  <c r="D60" i="17"/>
  <c r="F63" i="17"/>
  <c r="G66" i="17"/>
  <c r="I60" i="17"/>
  <c r="F71" i="17"/>
  <c r="J66" i="17"/>
  <c r="H70" i="17"/>
  <c r="D63" i="17"/>
  <c r="D61" i="17"/>
  <c r="I62" i="17"/>
  <c r="I63" i="17"/>
  <c r="H61" i="17"/>
  <c r="E67" i="17"/>
  <c r="E66" i="17"/>
  <c r="F62" i="17"/>
  <c r="E70" i="17"/>
  <c r="E69" i="17"/>
  <c r="C62" i="17"/>
  <c r="I66" i="17"/>
  <c r="I67" i="17"/>
  <c r="H62" i="17"/>
  <c r="H63" i="17"/>
  <c r="I71" i="17"/>
  <c r="I61" i="17"/>
  <c r="F67" i="17"/>
  <c r="F66" i="17"/>
  <c r="H66" i="17"/>
  <c r="H67" i="17"/>
  <c r="J60" i="17"/>
  <c r="G63" i="17"/>
  <c r="D62" i="17"/>
  <c r="L73" i="16"/>
  <c r="B70" i="16"/>
  <c r="N70" i="16"/>
  <c r="G70" i="16"/>
  <c r="M67" i="16"/>
  <c r="L70" i="16"/>
  <c r="D72" i="16"/>
  <c r="H70" i="16"/>
  <c r="I63" i="16"/>
  <c r="L64" i="16"/>
  <c r="H71" i="16"/>
  <c r="M72" i="16"/>
  <c r="K65" i="16"/>
  <c r="C73" i="16"/>
  <c r="I62" i="16"/>
  <c r="N64" i="16"/>
  <c r="M70" i="16"/>
  <c r="K73" i="16"/>
  <c r="K61" i="16"/>
  <c r="M60" i="16"/>
  <c r="M62" i="16"/>
  <c r="E71" i="16"/>
  <c r="C70" i="16"/>
  <c r="E70" i="16"/>
  <c r="I64" i="16"/>
  <c r="L63" i="16"/>
  <c r="J68" i="16"/>
  <c r="D71" i="16"/>
  <c r="H72" i="16"/>
  <c r="C71" i="16"/>
  <c r="N61" i="16"/>
  <c r="J72" i="16"/>
  <c r="D70" i="16"/>
  <c r="K66" i="16"/>
  <c r="E73" i="16"/>
  <c r="I68" i="16"/>
  <c r="B73" i="16"/>
  <c r="G66" i="15"/>
  <c r="B75" i="15"/>
  <c r="P71" i="15"/>
  <c r="E71" i="15"/>
  <c r="B66" i="15"/>
  <c r="I73" i="15"/>
  <c r="H71" i="15"/>
  <c r="D69" i="15"/>
  <c r="P72" i="15"/>
  <c r="N63" i="15"/>
  <c r="F61" i="15"/>
  <c r="F68" i="15"/>
  <c r="B70" i="15"/>
  <c r="I71" i="15"/>
  <c r="E63" i="15"/>
  <c r="E68" i="15"/>
  <c r="E64" i="15"/>
  <c r="N66" i="15"/>
  <c r="B69" i="15"/>
  <c r="L62" i="15"/>
  <c r="B72" i="15"/>
  <c r="K73" i="15"/>
  <c r="P74" i="15"/>
  <c r="G68" i="15"/>
  <c r="F70" i="15"/>
  <c r="O74" i="15"/>
  <c r="G64" i="15"/>
  <c r="D67" i="15"/>
  <c r="N67" i="15"/>
  <c r="D74" i="15"/>
  <c r="F65" i="15"/>
  <c r="D63" i="15"/>
  <c r="B67" i="15"/>
  <c r="H73" i="15"/>
  <c r="H64" i="15"/>
  <c r="Q61" i="15"/>
  <c r="E66" i="15"/>
  <c r="G71" i="15"/>
  <c r="B62" i="15"/>
  <c r="D61" i="15"/>
  <c r="Q72" i="15"/>
  <c r="E74" i="15"/>
  <c r="G65" i="15"/>
  <c r="Q62" i="15"/>
  <c r="I61" i="15"/>
  <c r="F69" i="15"/>
  <c r="N69" i="15"/>
  <c r="I67" i="15"/>
  <c r="G61" i="15"/>
  <c r="Q65" i="15"/>
  <c r="O71" i="15"/>
  <c r="E70" i="15"/>
  <c r="L67" i="15"/>
  <c r="M74" i="15"/>
  <c r="B62" i="14"/>
  <c r="H69" i="14"/>
  <c r="H71" i="14"/>
  <c r="I63" i="14"/>
  <c r="F57" i="14"/>
  <c r="D59" i="14"/>
  <c r="I69" i="14"/>
  <c r="G70" i="14"/>
  <c r="E71" i="14"/>
  <c r="C72" i="14"/>
  <c r="J56" i="14"/>
  <c r="O72" i="14"/>
  <c r="H58" i="14"/>
  <c r="J68" i="14"/>
  <c r="I72" i="14"/>
  <c r="F60" i="14"/>
  <c r="D72" i="14"/>
  <c r="D62" i="14"/>
  <c r="B55" i="14"/>
  <c r="M54" i="14"/>
  <c r="I57" i="14"/>
  <c r="G59" i="14"/>
  <c r="E61" i="14"/>
  <c r="C63" i="14"/>
  <c r="B64" i="14"/>
  <c r="O64" i="14"/>
  <c r="M65" i="14"/>
  <c r="L66" i="14"/>
  <c r="K67" i="14"/>
  <c r="D63" i="14"/>
  <c r="N73" i="14"/>
  <c r="C65" i="14"/>
  <c r="B56" i="14"/>
  <c r="M57" i="14"/>
  <c r="J60" i="14"/>
  <c r="G63" i="14"/>
  <c r="B68" i="14"/>
  <c r="G54" i="14"/>
  <c r="K62" i="14"/>
  <c r="H65" i="14"/>
  <c r="L71" i="14"/>
  <c r="E57" i="14"/>
  <c r="O60" i="14"/>
  <c r="H66" i="14"/>
  <c r="O70" i="14"/>
  <c r="G56" i="14"/>
  <c r="L63" i="14"/>
  <c r="F69" i="14"/>
  <c r="B71" i="14"/>
  <c r="L72" i="14"/>
  <c r="K54" i="14"/>
  <c r="J55" i="14"/>
  <c r="F58" i="14"/>
  <c r="K65" i="14"/>
  <c r="J66" i="14"/>
  <c r="I67" i="14"/>
  <c r="L54" i="14"/>
  <c r="I56" i="14"/>
  <c r="C62" i="14"/>
  <c r="O63" i="14"/>
  <c r="L65" i="14"/>
  <c r="J67" i="14"/>
  <c r="D71" i="14"/>
  <c r="N72" i="14"/>
  <c r="C54" i="14"/>
  <c r="K57" i="14"/>
  <c r="E63" i="14"/>
  <c r="B66" i="14"/>
  <c r="O66" i="14"/>
  <c r="D54" i="14"/>
  <c r="P55" i="14"/>
  <c r="H61" i="14"/>
  <c r="F63" i="14"/>
  <c r="D65" i="14"/>
  <c r="B67" i="14"/>
  <c r="M68" i="14"/>
  <c r="J70" i="14"/>
  <c r="F72" i="14"/>
  <c r="E54" i="14"/>
  <c r="O56" i="14"/>
  <c r="L58" i="14"/>
  <c r="K59" i="14"/>
  <c r="I61" i="14"/>
  <c r="H62" i="14"/>
  <c r="F64" i="14"/>
  <c r="E65" i="14"/>
  <c r="D66" i="14"/>
  <c r="C67" i="14"/>
  <c r="O68" i="14"/>
  <c r="M69" i="14"/>
  <c r="K70" i="14"/>
  <c r="G72" i="14"/>
  <c r="E73" i="14"/>
  <c r="J71" i="14"/>
  <c r="F73" i="14"/>
  <c r="F55" i="14"/>
  <c r="C57" i="14"/>
  <c r="J62" i="14"/>
  <c r="H64" i="14"/>
  <c r="K71" i="14"/>
  <c r="G55" i="14"/>
  <c r="I64" i="14"/>
  <c r="E68" i="14"/>
  <c r="B70" i="14"/>
  <c r="H73" i="14"/>
  <c r="H55" i="14"/>
  <c r="C59" i="14"/>
  <c r="B60" i="14"/>
  <c r="M61" i="14"/>
  <c r="L62" i="14"/>
  <c r="K63" i="14"/>
  <c r="J64" i="14"/>
  <c r="I65" i="14"/>
  <c r="G67" i="14"/>
  <c r="F68" i="14"/>
  <c r="E69" i="14"/>
  <c r="C70" i="14"/>
  <c r="M71" i="14"/>
  <c r="K72" i="14"/>
  <c r="I73" i="14"/>
  <c r="M73" i="14"/>
  <c r="AA39" i="13"/>
  <c r="B38" i="13"/>
  <c r="B51" i="13"/>
  <c r="F38" i="13"/>
  <c r="Y51" i="13"/>
  <c r="T38" i="13"/>
  <c r="M39" i="13"/>
  <c r="AB39" i="13"/>
  <c r="AB61" i="13" s="1"/>
  <c r="G38" i="13"/>
  <c r="J38" i="13"/>
  <c r="D40" i="13"/>
  <c r="D62" i="13" s="1"/>
  <c r="D44" i="13"/>
  <c r="N39" i="13"/>
  <c r="AB44" i="13"/>
  <c r="P37" i="13"/>
  <c r="P59" i="13" s="1"/>
  <c r="Q39" i="13"/>
  <c r="Q62" i="13" s="1"/>
  <c r="P45" i="13"/>
  <c r="P68" i="13" s="1"/>
  <c r="U38" i="13"/>
  <c r="C39" i="13"/>
  <c r="V40" i="13"/>
  <c r="V62" i="13" s="1"/>
  <c r="D39" i="13"/>
  <c r="X40" i="13"/>
  <c r="E39" i="13"/>
  <c r="X43" i="13"/>
  <c r="X65" i="13" s="1"/>
  <c r="P46" i="13"/>
  <c r="V48" i="13"/>
  <c r="Q37" i="13"/>
  <c r="Q59" i="13" s="1"/>
  <c r="X48" i="13"/>
  <c r="Z37" i="13"/>
  <c r="Z59" i="13" s="1"/>
  <c r="V38" i="13"/>
  <c r="V61" i="13" s="1"/>
  <c r="Q44" i="13"/>
  <c r="AA37" i="13"/>
  <c r="AA59" i="13" s="1"/>
  <c r="AB38" i="13"/>
  <c r="AB60" i="13" s="1"/>
  <c r="E40" i="13"/>
  <c r="E62" i="13" s="1"/>
  <c r="S44" i="13"/>
  <c r="K38" i="13"/>
  <c r="E47" i="13"/>
  <c r="L38" i="13"/>
  <c r="O39" i="13"/>
  <c r="Z40" i="13"/>
  <c r="Z63" i="13" s="1"/>
  <c r="F47" i="13"/>
  <c r="F69" i="13" s="1"/>
  <c r="Y46" i="13"/>
  <c r="M62" i="13"/>
  <c r="G37" i="13"/>
  <c r="G59" i="13" s="1"/>
  <c r="P38" i="13"/>
  <c r="P60" i="13" s="1"/>
  <c r="J43" i="13"/>
  <c r="J65" i="13" s="1"/>
  <c r="AC47" i="13"/>
  <c r="H37" i="13"/>
  <c r="H59" i="13" s="1"/>
  <c r="S39" i="13"/>
  <c r="S61" i="13" s="1"/>
  <c r="H48" i="13"/>
  <c r="F119" i="11"/>
  <c r="F126" i="11" s="1"/>
  <c r="B43" i="11"/>
  <c r="B65" i="11" s="1"/>
  <c r="D43" i="11"/>
  <c r="B42" i="11"/>
  <c r="C46" i="11"/>
  <c r="C37" i="11"/>
  <c r="C59" i="11" s="1"/>
  <c r="B51" i="11"/>
  <c r="B74" i="11" s="1"/>
  <c r="D38" i="11"/>
  <c r="D61" i="11" s="1"/>
  <c r="D51" i="11"/>
  <c r="D74" i="11" s="1"/>
  <c r="F38" i="11"/>
  <c r="F60" i="11" s="1"/>
  <c r="E51" i="11"/>
  <c r="F47" i="11"/>
  <c r="B43" i="12"/>
  <c r="E63" i="12"/>
  <c r="F45" i="12"/>
  <c r="B46" i="12"/>
  <c r="F73" i="12"/>
  <c r="C51" i="12"/>
  <c r="F65" i="12"/>
  <c r="D43" i="12"/>
  <c r="F68" i="12"/>
  <c r="C43" i="12"/>
  <c r="C44" i="12"/>
  <c r="C66" i="12" s="1"/>
  <c r="B45" i="10"/>
  <c r="B68" i="10" s="1"/>
  <c r="C46" i="10"/>
  <c r="E69" i="10"/>
  <c r="D46" i="10"/>
  <c r="F46" i="10"/>
  <c r="F72" i="10"/>
  <c r="F47" i="10"/>
  <c r="B48" i="10"/>
  <c r="E61" i="10"/>
  <c r="B37" i="10"/>
  <c r="B59" i="10" s="1"/>
  <c r="E63" i="10"/>
  <c r="C48" i="10"/>
  <c r="C71" i="10" s="1"/>
  <c r="C63" i="10"/>
  <c r="C37" i="10"/>
  <c r="C59" i="10" s="1"/>
  <c r="F41" i="10"/>
  <c r="F63" i="10" s="1"/>
  <c r="D48" i="10"/>
  <c r="E37" i="10"/>
  <c r="E59" i="10" s="1"/>
  <c r="E46" i="10"/>
  <c r="E68" i="10" s="1"/>
  <c r="F48" i="10"/>
  <c r="F71" i="10" s="1"/>
  <c r="C38" i="10"/>
  <c r="D43" i="10"/>
  <c r="D49" i="10"/>
  <c r="R27" i="34"/>
  <c r="B28" i="34"/>
  <c r="C29" i="34"/>
  <c r="B38" i="11"/>
  <c r="F46" i="11"/>
  <c r="G46" i="11"/>
  <c r="G47" i="11"/>
  <c r="C48" i="11"/>
  <c r="F39" i="11"/>
  <c r="F62" i="11" s="1"/>
  <c r="F43" i="11"/>
  <c r="F65" i="11" s="1"/>
  <c r="D48" i="11"/>
  <c r="B37" i="11"/>
  <c r="B59" i="11" s="1"/>
  <c r="G40" i="11"/>
  <c r="B46" i="11"/>
  <c r="B68" i="11" s="1"/>
  <c r="B50" i="11"/>
  <c r="C26" i="35"/>
  <c r="D27" i="35"/>
  <c r="G28" i="35"/>
  <c r="G26" i="35"/>
  <c r="G27" i="35"/>
  <c r="B28" i="35"/>
  <c r="B29" i="33"/>
  <c r="H27" i="35"/>
  <c r="H26" i="35"/>
  <c r="G29" i="35"/>
  <c r="R28" i="34"/>
  <c r="Q27" i="34"/>
  <c r="R29" i="34"/>
  <c r="C28" i="34"/>
  <c r="G60" i="30"/>
  <c r="G59" i="30"/>
  <c r="G287" i="30"/>
  <c r="F140" i="30"/>
  <c r="F64" i="30"/>
  <c r="F65" i="30"/>
  <c r="B290" i="30"/>
  <c r="C133" i="30"/>
  <c r="B291" i="30"/>
  <c r="D207" i="30"/>
  <c r="G211" i="30"/>
  <c r="D136" i="30"/>
  <c r="E138" i="30"/>
  <c r="C208" i="30"/>
  <c r="E208" i="30"/>
  <c r="F61" i="30"/>
  <c r="E293" i="30"/>
  <c r="H209" i="30"/>
  <c r="C293" i="30"/>
  <c r="C292" i="30"/>
  <c r="G136" i="30"/>
  <c r="E63" i="30"/>
  <c r="E207" i="30"/>
  <c r="G288" i="30"/>
  <c r="F67" i="30"/>
  <c r="F66" i="30"/>
  <c r="F210" i="30"/>
  <c r="C135" i="30"/>
  <c r="D137" i="30"/>
  <c r="H62" i="30"/>
  <c r="B140" i="30"/>
  <c r="D287" i="30"/>
  <c r="F287" i="30"/>
  <c r="C61" i="30"/>
  <c r="D138" i="30"/>
  <c r="C66" i="30"/>
  <c r="D213" i="30"/>
  <c r="D62" i="30"/>
  <c r="D63" i="30"/>
  <c r="G66" i="30"/>
  <c r="E65" i="30"/>
  <c r="E66" i="30"/>
  <c r="B293" i="30"/>
  <c r="B292" i="30"/>
  <c r="C64" i="30"/>
  <c r="C140" i="30"/>
  <c r="H61" i="30"/>
  <c r="E134" i="30"/>
  <c r="G213" i="30"/>
  <c r="C212" i="30"/>
  <c r="D133" i="30"/>
  <c r="E64" i="30"/>
  <c r="G138" i="30"/>
  <c r="D65" i="30"/>
  <c r="D64" i="30"/>
  <c r="G289" i="30"/>
  <c r="C207" i="30"/>
  <c r="F211" i="30"/>
  <c r="B288" i="30"/>
  <c r="B134" i="30"/>
  <c r="C287" i="30"/>
  <c r="G208" i="30"/>
  <c r="C210" i="30"/>
  <c r="E60" i="30"/>
  <c r="C288" i="30"/>
  <c r="B211" i="30"/>
  <c r="F137" i="30"/>
  <c r="C63" i="30"/>
  <c r="E210" i="30"/>
  <c r="G291" i="30"/>
  <c r="D67" i="30"/>
  <c r="H211" i="30"/>
  <c r="D289" i="30"/>
  <c r="C137" i="30"/>
  <c r="G62" i="30"/>
  <c r="B214" i="30"/>
  <c r="B213" i="30"/>
  <c r="E136" i="30"/>
  <c r="B63" i="30"/>
  <c r="B62" i="30"/>
  <c r="G140" i="30"/>
  <c r="G139" i="30"/>
  <c r="F289" i="30"/>
  <c r="D214" i="30"/>
  <c r="E287" i="30"/>
  <c r="G67" i="30"/>
  <c r="H66" i="30"/>
  <c r="H67" i="30"/>
  <c r="D292" i="30"/>
  <c r="B212" i="30"/>
  <c r="F136" i="30"/>
  <c r="F138" i="30"/>
  <c r="B207" i="30"/>
  <c r="E211" i="30"/>
  <c r="C214" i="30"/>
  <c r="B208" i="30"/>
  <c r="F208" i="30"/>
  <c r="G133" i="30"/>
  <c r="E289" i="30"/>
  <c r="C26" i="23"/>
  <c r="G24" i="23"/>
  <c r="G23" i="23"/>
  <c r="D24" i="23"/>
  <c r="B66" i="21"/>
  <c r="C64" i="21"/>
  <c r="B72" i="21"/>
  <c r="C66" i="21"/>
  <c r="G60" i="21"/>
  <c r="G71" i="21"/>
  <c r="E64" i="21"/>
  <c r="E61" i="21"/>
  <c r="B63" i="21"/>
  <c r="B64" i="21"/>
  <c r="C60" i="21"/>
  <c r="B60" i="21"/>
  <c r="D61" i="21"/>
  <c r="C61" i="21"/>
  <c r="D64" i="21"/>
  <c r="C67" i="21"/>
  <c r="C72" i="21"/>
  <c r="E73" i="21"/>
  <c r="D73" i="21"/>
  <c r="B73" i="21"/>
  <c r="R74" i="20"/>
  <c r="I73" i="20"/>
  <c r="X72" i="20"/>
  <c r="F74" i="20"/>
  <c r="O72" i="20"/>
  <c r="E72" i="20"/>
  <c r="I71" i="20"/>
  <c r="V72" i="20"/>
  <c r="I74" i="20"/>
  <c r="J72" i="20"/>
  <c r="E71" i="20"/>
  <c r="F72" i="20"/>
  <c r="S74" i="20"/>
  <c r="Y73" i="20"/>
  <c r="L72" i="20"/>
  <c r="W74" i="20"/>
  <c r="O74" i="20"/>
  <c r="W71" i="20"/>
  <c r="T74" i="20"/>
  <c r="V71" i="20"/>
  <c r="J74" i="20"/>
  <c r="P73" i="20"/>
  <c r="Z74" i="20"/>
  <c r="N73" i="20"/>
  <c r="E74" i="20"/>
  <c r="Z71" i="20"/>
  <c r="L74" i="20"/>
  <c r="Z73" i="20"/>
  <c r="G73" i="20"/>
  <c r="Q71" i="20"/>
  <c r="G74" i="20"/>
  <c r="S72" i="20"/>
  <c r="N74" i="20"/>
  <c r="M73" i="20"/>
  <c r="C74" i="20"/>
  <c r="B74" i="20"/>
  <c r="Q73" i="20"/>
  <c r="W72" i="20"/>
  <c r="H74" i="20"/>
  <c r="H71" i="20"/>
  <c r="X74" i="20"/>
  <c r="G71" i="20"/>
  <c r="P71" i="20"/>
  <c r="I72" i="24"/>
  <c r="H63" i="24"/>
  <c r="D72" i="24"/>
  <c r="D71" i="24"/>
  <c r="L72" i="24"/>
  <c r="J70" i="24"/>
  <c r="L64" i="24"/>
  <c r="F56" i="24"/>
  <c r="F58" i="24"/>
  <c r="K72" i="24"/>
  <c r="B65" i="24"/>
  <c r="J60" i="24"/>
  <c r="B63" i="24"/>
  <c r="B60" i="24"/>
  <c r="H61" i="24"/>
  <c r="F65" i="24"/>
  <c r="H56" i="24"/>
  <c r="L61" i="24"/>
  <c r="B72" i="24"/>
  <c r="E56" i="24"/>
  <c r="E55" i="24"/>
  <c r="J63" i="24"/>
  <c r="J64" i="24"/>
  <c r="B56" i="24"/>
  <c r="C71" i="24"/>
  <c r="B71" i="24"/>
  <c r="J73" i="24"/>
  <c r="G55" i="19"/>
  <c r="G56" i="19"/>
  <c r="L48" i="19"/>
  <c r="K48" i="19"/>
  <c r="J48" i="19"/>
  <c r="J70" i="19" s="1"/>
  <c r="C48" i="19"/>
  <c r="C70" i="19" s="1"/>
  <c r="I48" i="19"/>
  <c r="I70" i="19" s="1"/>
  <c r="H48" i="19"/>
  <c r="H70" i="19" s="1"/>
  <c r="F48" i="19"/>
  <c r="F70" i="19" s="1"/>
  <c r="E48" i="19"/>
  <c r="F61" i="19"/>
  <c r="D60" i="19"/>
  <c r="L61" i="19"/>
  <c r="B73" i="19"/>
  <c r="F72" i="19"/>
  <c r="B64" i="19"/>
  <c r="L73" i="19"/>
  <c r="D61" i="19"/>
  <c r="I71" i="19"/>
  <c r="H71" i="19"/>
  <c r="J62" i="19"/>
  <c r="C72" i="19"/>
  <c r="J56" i="19"/>
  <c r="L65" i="19"/>
  <c r="J64" i="19"/>
  <c r="H61" i="19"/>
  <c r="B71" i="19"/>
  <c r="I61" i="19"/>
  <c r="D580" i="18"/>
  <c r="B476" i="18"/>
  <c r="B475" i="18"/>
  <c r="Q581" i="18"/>
  <c r="L481" i="18"/>
  <c r="N581" i="18"/>
  <c r="I474" i="18"/>
  <c r="F580" i="18"/>
  <c r="H481" i="18"/>
  <c r="F472" i="18"/>
  <c r="K581" i="18"/>
  <c r="N579" i="18"/>
  <c r="P570" i="18"/>
  <c r="K480" i="18"/>
  <c r="M275" i="18"/>
  <c r="P582" i="18"/>
  <c r="N582" i="18"/>
  <c r="I176" i="18"/>
  <c r="I175" i="18"/>
  <c r="L276" i="18"/>
  <c r="I281" i="18"/>
  <c r="D281" i="18"/>
  <c r="B280" i="18"/>
  <c r="H379" i="18"/>
  <c r="H169" i="18"/>
  <c r="F71" i="18"/>
  <c r="F72" i="18"/>
  <c r="L81" i="18"/>
  <c r="I179" i="18"/>
  <c r="B378" i="18"/>
  <c r="I279" i="18"/>
  <c r="D270" i="18"/>
  <c r="G170" i="18"/>
  <c r="J270" i="18"/>
  <c r="B369" i="18"/>
  <c r="J72" i="18"/>
  <c r="C375" i="18"/>
  <c r="F76" i="18"/>
  <c r="E271" i="18"/>
  <c r="L174" i="18"/>
  <c r="C76" i="18"/>
  <c r="E381" i="18"/>
  <c r="H182" i="18"/>
  <c r="C282" i="18"/>
  <c r="F282" i="18"/>
  <c r="L381" i="18"/>
  <c r="M372" i="18"/>
  <c r="H173" i="18"/>
  <c r="H372" i="18"/>
  <c r="D172" i="18"/>
  <c r="J475" i="18"/>
  <c r="J476" i="18"/>
  <c r="H270" i="18"/>
  <c r="B580" i="18"/>
  <c r="M481" i="18"/>
  <c r="D481" i="18"/>
  <c r="J472" i="18"/>
  <c r="C474" i="18"/>
  <c r="B581" i="18"/>
  <c r="I481" i="18"/>
  <c r="L480" i="18"/>
  <c r="E476" i="18"/>
  <c r="J576" i="18"/>
  <c r="D482" i="18"/>
  <c r="I473" i="18"/>
  <c r="I469" i="18"/>
  <c r="D475" i="18"/>
  <c r="D169" i="18"/>
  <c r="E582" i="18"/>
  <c r="J172" i="18"/>
  <c r="C276" i="18"/>
  <c r="E380" i="18"/>
  <c r="L281" i="18"/>
  <c r="C371" i="18"/>
  <c r="E280" i="18"/>
  <c r="H181" i="18"/>
  <c r="G181" i="18"/>
  <c r="K81" i="18"/>
  <c r="H271" i="18"/>
  <c r="J79" i="18"/>
  <c r="I378" i="18"/>
  <c r="J378" i="18"/>
  <c r="E378" i="18"/>
  <c r="I270" i="18"/>
  <c r="F369" i="18"/>
  <c r="J369" i="18"/>
  <c r="G75" i="18"/>
  <c r="J169" i="18"/>
  <c r="B72" i="18"/>
  <c r="E74" i="18"/>
  <c r="E75" i="18"/>
  <c r="I373" i="18"/>
  <c r="J182" i="18"/>
  <c r="B75" i="18"/>
  <c r="K282" i="18"/>
  <c r="B381" i="18"/>
  <c r="F173" i="18"/>
  <c r="I273" i="18"/>
  <c r="E273" i="18"/>
  <c r="M175" i="18"/>
  <c r="M470" i="18"/>
  <c r="G474" i="18"/>
  <c r="G572" i="18"/>
  <c r="G570" i="18"/>
  <c r="P580" i="18"/>
  <c r="I580" i="18"/>
  <c r="J470" i="18"/>
  <c r="F582" i="18"/>
  <c r="B78" i="18"/>
  <c r="G169" i="18"/>
  <c r="J171" i="18"/>
  <c r="E270" i="18"/>
  <c r="G270" i="18"/>
  <c r="G68" i="18"/>
  <c r="G69" i="18"/>
  <c r="F176" i="18"/>
  <c r="G274" i="18"/>
  <c r="E176" i="18"/>
  <c r="D182" i="18"/>
  <c r="G381" i="18"/>
  <c r="J381" i="18"/>
  <c r="B173" i="18"/>
  <c r="D273" i="18"/>
  <c r="H273" i="18"/>
  <c r="E372" i="18"/>
  <c r="I372" i="18"/>
  <c r="F82" i="18"/>
  <c r="M471" i="18"/>
  <c r="B471" i="18"/>
  <c r="D470" i="18"/>
  <c r="F579" i="18"/>
  <c r="C482" i="18"/>
  <c r="E482" i="18"/>
  <c r="L473" i="18"/>
  <c r="D581" i="18"/>
  <c r="G481" i="18"/>
  <c r="M80" i="18"/>
  <c r="E275" i="18"/>
  <c r="E276" i="18"/>
  <c r="Q582" i="18"/>
  <c r="C573" i="18"/>
  <c r="D269" i="18"/>
  <c r="C380" i="18"/>
  <c r="F280" i="18"/>
  <c r="L379" i="18"/>
  <c r="H80" i="18"/>
  <c r="H81" i="18"/>
  <c r="C180" i="18"/>
  <c r="G80" i="18"/>
  <c r="M75" i="18"/>
  <c r="F271" i="18"/>
  <c r="E370" i="18"/>
  <c r="I181" i="18"/>
  <c r="D179" i="18"/>
  <c r="C378" i="18"/>
  <c r="J279" i="18"/>
  <c r="M270" i="18"/>
  <c r="C369" i="18"/>
  <c r="L77" i="18"/>
  <c r="L78" i="18"/>
  <c r="B180" i="18"/>
  <c r="H176" i="18"/>
  <c r="C168" i="18"/>
  <c r="C169" i="18"/>
  <c r="G81" i="18"/>
  <c r="I173" i="18"/>
  <c r="C373" i="18"/>
  <c r="C274" i="18"/>
  <c r="M172" i="18"/>
  <c r="L182" i="18"/>
  <c r="C82" i="18"/>
  <c r="D282" i="18"/>
  <c r="G282" i="18"/>
  <c r="J173" i="18"/>
  <c r="D372" i="18"/>
  <c r="B273" i="18"/>
  <c r="F273" i="18"/>
  <c r="B79" i="18"/>
  <c r="C475" i="18"/>
  <c r="C575" i="18"/>
  <c r="C576" i="18"/>
  <c r="D471" i="18"/>
  <c r="I479" i="18"/>
  <c r="L475" i="18"/>
  <c r="Q579" i="18"/>
  <c r="G479" i="18"/>
  <c r="M482" i="18"/>
  <c r="D473" i="18"/>
  <c r="G576" i="18"/>
  <c r="I476" i="18"/>
  <c r="L575" i="18"/>
  <c r="E580" i="18"/>
  <c r="E469" i="18"/>
  <c r="J375" i="18"/>
  <c r="H582" i="18"/>
  <c r="L573" i="18"/>
  <c r="L181" i="18"/>
  <c r="H172" i="18"/>
  <c r="F380" i="18"/>
  <c r="D371" i="18"/>
  <c r="K280" i="18"/>
  <c r="Q576" i="18"/>
  <c r="G371" i="18"/>
  <c r="M370" i="18"/>
  <c r="G78" i="18"/>
  <c r="L368" i="18"/>
  <c r="G368" i="18"/>
  <c r="F171" i="18"/>
  <c r="I380" i="18"/>
  <c r="K378" i="18"/>
  <c r="F378" i="18"/>
  <c r="B70" i="18"/>
  <c r="G369" i="18"/>
  <c r="L369" i="18"/>
  <c r="C175" i="18"/>
  <c r="E69" i="18"/>
  <c r="E68" i="18"/>
  <c r="L168" i="18"/>
  <c r="L169" i="18"/>
  <c r="E169" i="18"/>
  <c r="B174" i="18"/>
  <c r="L373" i="18"/>
  <c r="L274" i="18"/>
  <c r="M381" i="18"/>
  <c r="K82" i="18"/>
  <c r="I282" i="18"/>
  <c r="L282" i="18"/>
  <c r="C381" i="18"/>
  <c r="B372" i="18"/>
  <c r="H74" i="18"/>
  <c r="D472" i="18"/>
  <c r="E479" i="18"/>
  <c r="L469" i="18"/>
  <c r="J572" i="18"/>
  <c r="G470" i="18"/>
  <c r="P574" i="18"/>
  <c r="H469" i="18"/>
  <c r="H579" i="18"/>
  <c r="P571" i="18"/>
  <c r="M475" i="18"/>
  <c r="B481" i="18"/>
  <c r="B375" i="18"/>
  <c r="F275" i="18"/>
  <c r="I276" i="18"/>
  <c r="I275" i="18"/>
  <c r="M281" i="18"/>
  <c r="M374" i="18"/>
  <c r="K181" i="18"/>
  <c r="F476" i="18"/>
  <c r="H281" i="18"/>
  <c r="C281" i="18"/>
  <c r="I272" i="18"/>
  <c r="G379" i="18"/>
  <c r="J574" i="18"/>
  <c r="M380" i="18"/>
  <c r="H76" i="18"/>
  <c r="H75" i="18"/>
  <c r="D368" i="18"/>
  <c r="F181" i="18"/>
  <c r="H71" i="18"/>
  <c r="B271" i="18"/>
  <c r="C271" i="18"/>
  <c r="M378" i="18"/>
  <c r="G72" i="18"/>
  <c r="H179" i="18"/>
  <c r="J179" i="18"/>
  <c r="J180" i="18"/>
  <c r="J70" i="18"/>
  <c r="I170" i="18"/>
  <c r="H369" i="18"/>
  <c r="D369" i="18"/>
  <c r="H78" i="18"/>
  <c r="B81" i="18"/>
  <c r="F374" i="18"/>
  <c r="M169" i="18"/>
  <c r="E174" i="18"/>
  <c r="H274" i="18"/>
  <c r="G373" i="18"/>
  <c r="D81" i="18"/>
  <c r="I82" i="18"/>
  <c r="G182" i="18"/>
  <c r="B282" i="18"/>
  <c r="H381" i="18"/>
  <c r="K381" i="18"/>
  <c r="C173" i="18"/>
  <c r="I73" i="18"/>
  <c r="M273" i="18"/>
  <c r="F372" i="18"/>
  <c r="J372" i="18"/>
  <c r="I71" i="18"/>
  <c r="B470" i="18"/>
  <c r="C572" i="18"/>
  <c r="M581" i="18"/>
  <c r="Q572" i="18"/>
  <c r="B473" i="18"/>
  <c r="H476" i="18"/>
  <c r="L569" i="18"/>
  <c r="E374" i="18"/>
  <c r="M582" i="18"/>
  <c r="J474" i="18"/>
  <c r="J570" i="18"/>
  <c r="D176" i="18"/>
  <c r="D175" i="18"/>
  <c r="M369" i="18"/>
  <c r="I369" i="18"/>
  <c r="D77" i="18"/>
  <c r="D78" i="18"/>
  <c r="J81" i="18"/>
  <c r="G172" i="18"/>
  <c r="B169" i="18"/>
  <c r="E81" i="18"/>
  <c r="C182" i="18"/>
  <c r="E182" i="18"/>
  <c r="J282" i="18"/>
  <c r="E282" i="18"/>
  <c r="H282" i="18"/>
  <c r="L173" i="18"/>
  <c r="E173" i="18"/>
  <c r="D73" i="18"/>
  <c r="L273" i="18"/>
  <c r="C372" i="18"/>
  <c r="B182" i="18"/>
  <c r="G72" i="17"/>
  <c r="G73" i="17"/>
  <c r="H64" i="17"/>
  <c r="H65" i="17"/>
  <c r="F64" i="17"/>
  <c r="F65" i="17"/>
  <c r="I65" i="17"/>
  <c r="I64" i="17"/>
  <c r="D72" i="17"/>
  <c r="D73" i="17"/>
  <c r="H72" i="17"/>
  <c r="H73" i="17"/>
  <c r="F72" i="17"/>
  <c r="F73" i="17"/>
  <c r="C64" i="17"/>
  <c r="C65" i="17"/>
  <c r="E64" i="17"/>
  <c r="E65" i="17"/>
  <c r="G61" i="17"/>
  <c r="G62" i="17"/>
  <c r="D64" i="17"/>
  <c r="D65" i="17"/>
  <c r="C72" i="17"/>
  <c r="C73" i="17"/>
  <c r="E72" i="17"/>
  <c r="E73" i="17"/>
  <c r="G64" i="17"/>
  <c r="G65" i="17"/>
  <c r="N68" i="15"/>
  <c r="F74" i="15"/>
  <c r="N62" i="15"/>
  <c r="D71" i="15"/>
  <c r="I74" i="15"/>
  <c r="I70" i="15"/>
  <c r="Q74" i="15"/>
  <c r="H65" i="15"/>
  <c r="L66" i="15"/>
  <c r="G74" i="15"/>
  <c r="G70" i="15"/>
  <c r="G62" i="15"/>
  <c r="Q63" i="15"/>
  <c r="F66" i="15"/>
  <c r="I64" i="15"/>
  <c r="H68" i="15"/>
  <c r="D62" i="15"/>
  <c r="H74" i="15"/>
  <c r="N64" i="15"/>
  <c r="L63" i="15"/>
  <c r="F71" i="15"/>
  <c r="D65" i="15"/>
  <c r="O73" i="15"/>
  <c r="D68" i="15"/>
  <c r="L68" i="15"/>
  <c r="B68" i="15"/>
  <c r="I72" i="15"/>
  <c r="H61" i="15"/>
  <c r="Q70" i="15"/>
  <c r="F73" i="15"/>
  <c r="G69" i="15"/>
  <c r="B63" i="15"/>
  <c r="O72" i="15"/>
  <c r="Q66" i="15"/>
  <c r="F64" i="15"/>
  <c r="D73" i="15"/>
  <c r="B64" i="15"/>
  <c r="F62" i="15"/>
  <c r="M73" i="15"/>
  <c r="G72" i="15"/>
  <c r="L64" i="15"/>
  <c r="I68" i="15"/>
  <c r="E62" i="15"/>
  <c r="D72" i="15"/>
  <c r="D66" i="15"/>
  <c r="E67" i="15"/>
  <c r="Q69" i="15"/>
  <c r="H63" i="15"/>
  <c r="H72" i="15"/>
  <c r="E73" i="15"/>
  <c r="Q67" i="15"/>
  <c r="P73" i="15"/>
  <c r="B71" i="15"/>
  <c r="H69" i="15"/>
  <c r="F73" i="16"/>
  <c r="F72" i="16"/>
  <c r="I65" i="16"/>
  <c r="J60" i="16"/>
  <c r="H73" i="16"/>
  <c r="K67" i="16"/>
  <c r="K72" i="16"/>
  <c r="K71" i="16"/>
  <c r="B72" i="16"/>
  <c r="B71" i="16"/>
  <c r="K62" i="16"/>
  <c r="L69" i="16"/>
  <c r="N68" i="16"/>
  <c r="F71" i="16"/>
  <c r="F70" i="16"/>
  <c r="I61" i="16"/>
  <c r="J62" i="16"/>
  <c r="J66" i="16"/>
  <c r="K70" i="16"/>
  <c r="K69" i="16"/>
  <c r="K60" i="16"/>
  <c r="M68" i="16"/>
  <c r="M61" i="16"/>
  <c r="M69" i="16"/>
  <c r="N67" i="16"/>
  <c r="N60" i="16"/>
  <c r="J69" i="16"/>
  <c r="I66" i="16"/>
  <c r="G71" i="16"/>
  <c r="L72" i="16"/>
  <c r="L67" i="16"/>
  <c r="G73" i="16"/>
  <c r="L60" i="16"/>
  <c r="K63" i="16"/>
  <c r="D57" i="14"/>
  <c r="L57" i="14"/>
  <c r="G58" i="14"/>
  <c r="B59" i="14"/>
  <c r="J59" i="14"/>
  <c r="E60" i="14"/>
  <c r="M60" i="14"/>
  <c r="F54" i="14"/>
  <c r="P54" i="14"/>
  <c r="I55" i="14"/>
  <c r="C56" i="14"/>
  <c r="K56" i="14"/>
  <c r="G60" i="14"/>
  <c r="B61" i="14"/>
  <c r="J61" i="14"/>
  <c r="E62" i="14"/>
  <c r="M62" i="14"/>
  <c r="H63" i="14"/>
  <c r="C64" i="14"/>
  <c r="K64" i="14"/>
  <c r="F65" i="14"/>
  <c r="O65" i="14"/>
  <c r="I66" i="14"/>
  <c r="G68" i="14"/>
  <c r="B69" i="14"/>
  <c r="J69" i="14"/>
  <c r="D70" i="14"/>
  <c r="L70" i="14"/>
  <c r="F71" i="14"/>
  <c r="N71" i="14"/>
  <c r="H72" i="14"/>
  <c r="B73" i="14"/>
  <c r="J73" i="14"/>
  <c r="G57" i="14"/>
  <c r="B58" i="14"/>
  <c r="J58" i="14"/>
  <c r="E59" i="14"/>
  <c r="M59" i="14"/>
  <c r="H60" i="14"/>
  <c r="C61" i="14"/>
  <c r="K61" i="14"/>
  <c r="F62" i="14"/>
  <c r="O62" i="14"/>
  <c r="D64" i="14"/>
  <c r="L64" i="14"/>
  <c r="G66" i="14"/>
  <c r="E67" i="14"/>
  <c r="M67" i="14"/>
  <c r="H68" i="14"/>
  <c r="C69" i="14"/>
  <c r="K69" i="14"/>
  <c r="E70" i="14"/>
  <c r="M70" i="14"/>
  <c r="G71" i="14"/>
  <c r="O71" i="14"/>
  <c r="C73" i="14"/>
  <c r="K73" i="14"/>
  <c r="H54" i="14"/>
  <c r="C55" i="14"/>
  <c r="K55" i="14"/>
  <c r="E56" i="14"/>
  <c r="M56" i="14"/>
  <c r="H57" i="14"/>
  <c r="C58" i="14"/>
  <c r="K58" i="14"/>
  <c r="F59" i="14"/>
  <c r="O59" i="14"/>
  <c r="I60" i="14"/>
  <c r="D61" i="14"/>
  <c r="L61" i="14"/>
  <c r="G62" i="14"/>
  <c r="B63" i="14"/>
  <c r="J63" i="14"/>
  <c r="E64" i="14"/>
  <c r="M64" i="14"/>
  <c r="C66" i="14"/>
  <c r="K66" i="14"/>
  <c r="F67" i="14"/>
  <c r="O67" i="14"/>
  <c r="I68" i="14"/>
  <c r="D69" i="14"/>
  <c r="L69" i="14"/>
  <c r="F70" i="14"/>
  <c r="N70" i="14"/>
  <c r="B72" i="14"/>
  <c r="J72" i="14"/>
  <c r="D73" i="14"/>
  <c r="L73" i="14"/>
  <c r="I54" i="14"/>
  <c r="D55" i="14"/>
  <c r="L55" i="14"/>
  <c r="B54" i="14"/>
  <c r="J54" i="14"/>
  <c r="E55" i="14"/>
  <c r="M55" i="14"/>
  <c r="B57" i="14"/>
  <c r="J57" i="14"/>
  <c r="E58" i="14"/>
  <c r="M58" i="14"/>
  <c r="H59" i="14"/>
  <c r="C60" i="14"/>
  <c r="K60" i="14"/>
  <c r="F61" i="14"/>
  <c r="O61" i="14"/>
  <c r="G64" i="14"/>
  <c r="B65" i="14"/>
  <c r="J65" i="14"/>
  <c r="E66" i="14"/>
  <c r="M66" i="14"/>
  <c r="H67" i="14"/>
  <c r="C68" i="14"/>
  <c r="K68" i="14"/>
  <c r="C71" i="14"/>
  <c r="H56" i="14"/>
  <c r="O58" i="14"/>
  <c r="I59" i="14"/>
  <c r="D60" i="14"/>
  <c r="L60" i="14"/>
  <c r="G61" i="14"/>
  <c r="M63" i="14"/>
  <c r="F66" i="14"/>
  <c r="D68" i="14"/>
  <c r="L68" i="14"/>
  <c r="G69" i="14"/>
  <c r="O69" i="14"/>
  <c r="I70" i="14"/>
  <c r="E72" i="14"/>
  <c r="M72" i="14"/>
  <c r="G73" i="14"/>
  <c r="O73" i="14"/>
  <c r="O57" i="14"/>
  <c r="H70" i="14"/>
  <c r="I71" i="14"/>
  <c r="D56" i="14"/>
  <c r="I62" i="14"/>
  <c r="G65" i="14"/>
  <c r="L56" i="14"/>
  <c r="L59" i="14"/>
  <c r="D67" i="14"/>
  <c r="I58" i="14"/>
  <c r="L67" i="14"/>
  <c r="F56" i="14"/>
  <c r="P56" i="14"/>
  <c r="D58" i="14"/>
  <c r="Z68" i="13"/>
  <c r="G41" i="13"/>
  <c r="G63" i="13" s="1"/>
  <c r="AA43" i="13"/>
  <c r="Q43" i="13"/>
  <c r="H43" i="13"/>
  <c r="Z43" i="13"/>
  <c r="P43" i="13"/>
  <c r="G43" i="13"/>
  <c r="Y43" i="13"/>
  <c r="O43" i="13"/>
  <c r="F43" i="13"/>
  <c r="V43" i="13"/>
  <c r="V66" i="13" s="1"/>
  <c r="M43" i="13"/>
  <c r="D43" i="13"/>
  <c r="U43" i="13"/>
  <c r="L43" i="13"/>
  <c r="C43" i="13"/>
  <c r="V51" i="13"/>
  <c r="H51" i="13"/>
  <c r="U51" i="13"/>
  <c r="G51" i="13"/>
  <c r="AC51" i="13"/>
  <c r="T51" i="13"/>
  <c r="F51" i="13"/>
  <c r="F73" i="13" s="1"/>
  <c r="AB51" i="13"/>
  <c r="S51" i="13"/>
  <c r="E51" i="13"/>
  <c r="AA51" i="13"/>
  <c r="R51" i="13"/>
  <c r="D51" i="13"/>
  <c r="Z51" i="13"/>
  <c r="Q51" i="13"/>
  <c r="C51" i="13"/>
  <c r="J37" i="13"/>
  <c r="J59" i="13" s="1"/>
  <c r="S37" i="13"/>
  <c r="S59" i="13" s="1"/>
  <c r="AB37" i="13"/>
  <c r="AB59" i="13" s="1"/>
  <c r="L41" i="13"/>
  <c r="F42" i="13"/>
  <c r="B43" i="13"/>
  <c r="AB43" i="13"/>
  <c r="AB66" i="13" s="1"/>
  <c r="Q45" i="13"/>
  <c r="Q67" i="13" s="1"/>
  <c r="AA49" i="13"/>
  <c r="P51" i="13"/>
  <c r="C42" i="13"/>
  <c r="Z44" i="13"/>
  <c r="Z67" i="13" s="1"/>
  <c r="P44" i="13"/>
  <c r="G44" i="13"/>
  <c r="Y44" i="13"/>
  <c r="O44" i="13"/>
  <c r="F44" i="13"/>
  <c r="X44" i="13"/>
  <c r="N44" i="13"/>
  <c r="E44" i="13"/>
  <c r="U44" i="13"/>
  <c r="U66" i="13" s="1"/>
  <c r="L44" i="13"/>
  <c r="C44" i="13"/>
  <c r="AC44" i="13"/>
  <c r="T44" i="13"/>
  <c r="T66" i="13" s="1"/>
  <c r="K44" i="13"/>
  <c r="B44" i="13"/>
  <c r="B37" i="13"/>
  <c r="B60" i="13" s="1"/>
  <c r="K37" i="13"/>
  <c r="K59" i="13" s="1"/>
  <c r="T37" i="13"/>
  <c r="T59" i="13" s="1"/>
  <c r="M41" i="13"/>
  <c r="M63" i="13" s="1"/>
  <c r="E43" i="13"/>
  <c r="AC43" i="13"/>
  <c r="AA44" i="13"/>
  <c r="X51" i="13"/>
  <c r="AB42" i="13"/>
  <c r="S42" i="13"/>
  <c r="J42" i="13"/>
  <c r="AA42" i="13"/>
  <c r="Q42" i="13"/>
  <c r="H42" i="13"/>
  <c r="Z42" i="13"/>
  <c r="Z64" i="13" s="1"/>
  <c r="P42" i="13"/>
  <c r="G42" i="13"/>
  <c r="X42" i="13"/>
  <c r="N42" i="13"/>
  <c r="E42" i="13"/>
  <c r="V42" i="13"/>
  <c r="M42" i="13"/>
  <c r="D42" i="13"/>
  <c r="AC42" i="13"/>
  <c r="Y45" i="13"/>
  <c r="O45" i="13"/>
  <c r="F45" i="13"/>
  <c r="X45" i="13"/>
  <c r="N45" i="13"/>
  <c r="N67" i="13" s="1"/>
  <c r="E45" i="13"/>
  <c r="V45" i="13"/>
  <c r="V67" i="13" s="1"/>
  <c r="M45" i="13"/>
  <c r="D45" i="13"/>
  <c r="U45" i="13"/>
  <c r="AC45" i="13"/>
  <c r="T45" i="13"/>
  <c r="K45" i="13"/>
  <c r="B45" i="13"/>
  <c r="AB45" i="13"/>
  <c r="AB67" i="13" s="1"/>
  <c r="S45" i="13"/>
  <c r="J45" i="13"/>
  <c r="U37" i="13"/>
  <c r="U59" i="13" s="1"/>
  <c r="P41" i="13"/>
  <c r="P63" i="13" s="1"/>
  <c r="AA45" i="13"/>
  <c r="Y73" i="13"/>
  <c r="AB50" i="13"/>
  <c r="S50" i="13"/>
  <c r="E50" i="13"/>
  <c r="AA50" i="13"/>
  <c r="R50" i="13"/>
  <c r="D50" i="13"/>
  <c r="Z50" i="13"/>
  <c r="Q50" i="13"/>
  <c r="Q72" i="13" s="1"/>
  <c r="C50" i="13"/>
  <c r="Y50" i="13"/>
  <c r="P50" i="13"/>
  <c r="B50" i="13"/>
  <c r="B73" i="13" s="1"/>
  <c r="X50" i="13"/>
  <c r="I50" i="13"/>
  <c r="I73" i="13" s="1"/>
  <c r="V50" i="13"/>
  <c r="H50" i="13"/>
  <c r="L37" i="13"/>
  <c r="L59" i="13" s="1"/>
  <c r="L42" i="13"/>
  <c r="L64" i="13" s="1"/>
  <c r="G50" i="13"/>
  <c r="AA38" i="13"/>
  <c r="Q38" i="13"/>
  <c r="Q60" i="13" s="1"/>
  <c r="H38" i="13"/>
  <c r="X46" i="13"/>
  <c r="N46" i="13"/>
  <c r="E46" i="13"/>
  <c r="V46" i="13"/>
  <c r="M46" i="13"/>
  <c r="D46" i="13"/>
  <c r="U46" i="13"/>
  <c r="L46" i="13"/>
  <c r="C46" i="13"/>
  <c r="AC46" i="13"/>
  <c r="T46" i="13"/>
  <c r="K46" i="13"/>
  <c r="B46" i="13"/>
  <c r="AB46" i="13"/>
  <c r="S46" i="13"/>
  <c r="J46" i="13"/>
  <c r="AA46" i="13"/>
  <c r="Q46" i="13"/>
  <c r="H46" i="13"/>
  <c r="D37" i="13"/>
  <c r="D59" i="13" s="1"/>
  <c r="M37" i="13"/>
  <c r="M59" i="13" s="1"/>
  <c r="V37" i="13"/>
  <c r="V59" i="13" s="1"/>
  <c r="C38" i="13"/>
  <c r="M38" i="13"/>
  <c r="X38" i="13"/>
  <c r="F39" i="13"/>
  <c r="F61" i="13" s="1"/>
  <c r="H40" i="13"/>
  <c r="AA40" i="13"/>
  <c r="AA62" i="13" s="1"/>
  <c r="U41" i="13"/>
  <c r="O42" i="13"/>
  <c r="K43" i="13"/>
  <c r="K65" i="13" s="1"/>
  <c r="H44" i="13"/>
  <c r="C45" i="13"/>
  <c r="F46" i="13"/>
  <c r="C49" i="13"/>
  <c r="T50" i="13"/>
  <c r="Z49" i="13"/>
  <c r="U39" i="13"/>
  <c r="L39" i="13"/>
  <c r="T39" i="13"/>
  <c r="T61" i="13" s="1"/>
  <c r="K39" i="13"/>
  <c r="K61" i="13" s="1"/>
  <c r="B39" i="13"/>
  <c r="Z39" i="13"/>
  <c r="P39" i="13"/>
  <c r="P62" i="13" s="1"/>
  <c r="G39" i="13"/>
  <c r="AA47" i="13"/>
  <c r="R47" i="13"/>
  <c r="D47" i="13"/>
  <c r="Z47" i="13"/>
  <c r="Z69" i="13" s="1"/>
  <c r="Q47" i="13"/>
  <c r="C47" i="13"/>
  <c r="Y47" i="13"/>
  <c r="P47" i="13"/>
  <c r="P69" i="13" s="1"/>
  <c r="B47" i="13"/>
  <c r="X47" i="13"/>
  <c r="I47" i="13"/>
  <c r="I70" i="13" s="1"/>
  <c r="V47" i="13"/>
  <c r="H47" i="13"/>
  <c r="U47" i="13"/>
  <c r="G47" i="13"/>
  <c r="E37" i="13"/>
  <c r="E59" i="13" s="1"/>
  <c r="N37" i="13"/>
  <c r="N59" i="13" s="1"/>
  <c r="X37" i="13"/>
  <c r="X59" i="13" s="1"/>
  <c r="D38" i="13"/>
  <c r="N38" i="13"/>
  <c r="N61" i="13" s="1"/>
  <c r="Y38" i="13"/>
  <c r="Y60" i="13" s="1"/>
  <c r="H39" i="13"/>
  <c r="X39" i="13"/>
  <c r="C41" i="13"/>
  <c r="V41" i="13"/>
  <c r="T42" i="13"/>
  <c r="T65" i="13" s="1"/>
  <c r="N43" i="13"/>
  <c r="J44" i="13"/>
  <c r="G45" i="13"/>
  <c r="G46" i="13"/>
  <c r="T47" i="13"/>
  <c r="D49" i="13"/>
  <c r="U50" i="13"/>
  <c r="C37" i="13"/>
  <c r="C59" i="13" s="1"/>
  <c r="U40" i="13"/>
  <c r="L40" i="13"/>
  <c r="C40" i="13"/>
  <c r="T40" i="13"/>
  <c r="K40" i="13"/>
  <c r="B40" i="13"/>
  <c r="AB40" i="13"/>
  <c r="S40" i="13"/>
  <c r="S62" i="13" s="1"/>
  <c r="J40" i="13"/>
  <c r="Y40" i="13"/>
  <c r="O40" i="13"/>
  <c r="F40" i="13"/>
  <c r="U48" i="13"/>
  <c r="G48" i="13"/>
  <c r="AC48" i="13"/>
  <c r="T48" i="13"/>
  <c r="F48" i="13"/>
  <c r="AB48" i="13"/>
  <c r="S48" i="13"/>
  <c r="S70" i="13" s="1"/>
  <c r="E48" i="13"/>
  <c r="E70" i="13" s="1"/>
  <c r="AA48" i="13"/>
  <c r="R48" i="13"/>
  <c r="D48" i="13"/>
  <c r="Z48" i="13"/>
  <c r="Q48" i="13"/>
  <c r="Q71" i="13" s="1"/>
  <c r="C48" i="13"/>
  <c r="Y48" i="13"/>
  <c r="P48" i="13"/>
  <c r="B48" i="13"/>
  <c r="F37" i="13"/>
  <c r="F59" i="13" s="1"/>
  <c r="O37" i="13"/>
  <c r="O59" i="13" s="1"/>
  <c r="E38" i="13"/>
  <c r="O38" i="13"/>
  <c r="Z38" i="13"/>
  <c r="J39" i="13"/>
  <c r="J61" i="13" s="1"/>
  <c r="Y39" i="13"/>
  <c r="N40" i="13"/>
  <c r="N62" i="13" s="1"/>
  <c r="D41" i="13"/>
  <c r="U42" i="13"/>
  <c r="S43" i="13"/>
  <c r="M44" i="13"/>
  <c r="H45" i="13"/>
  <c r="O46" i="13"/>
  <c r="AB47" i="13"/>
  <c r="AC50" i="13"/>
  <c r="AC41" i="13"/>
  <c r="T41" i="13"/>
  <c r="K41" i="13"/>
  <c r="B41" i="13"/>
  <c r="AB41" i="13"/>
  <c r="S41" i="13"/>
  <c r="J41" i="13"/>
  <c r="AA41" i="13"/>
  <c r="Q41" i="13"/>
  <c r="Q63" i="13" s="1"/>
  <c r="H41" i="13"/>
  <c r="H63" i="13" s="1"/>
  <c r="Y41" i="13"/>
  <c r="O41" i="13"/>
  <c r="X41" i="13"/>
  <c r="N41" i="13"/>
  <c r="E41" i="13"/>
  <c r="E63" i="13" s="1"/>
  <c r="Y49" i="13"/>
  <c r="P49" i="13"/>
  <c r="B49" i="13"/>
  <c r="X49" i="13"/>
  <c r="I49" i="13"/>
  <c r="I71" i="13" s="1"/>
  <c r="V49" i="13"/>
  <c r="V71" i="13" s="1"/>
  <c r="H49" i="13"/>
  <c r="U49" i="13"/>
  <c r="G49" i="13"/>
  <c r="AC49" i="13"/>
  <c r="T49" i="13"/>
  <c r="F49" i="13"/>
  <c r="AB49" i="13"/>
  <c r="S49" i="13"/>
  <c r="E49" i="13"/>
  <c r="AA61" i="13"/>
  <c r="F41" i="13"/>
  <c r="B42" i="13"/>
  <c r="Y42" i="13"/>
  <c r="L45" i="13"/>
  <c r="R49" i="13"/>
  <c r="R71" i="13" s="1"/>
  <c r="B47" i="12"/>
  <c r="D44" i="12"/>
  <c r="F49" i="12"/>
  <c r="F72" i="12" s="1"/>
  <c r="E44" i="12"/>
  <c r="B51" i="12"/>
  <c r="C37" i="12"/>
  <c r="C59" i="12" s="1"/>
  <c r="F44" i="12"/>
  <c r="F66" i="12" s="1"/>
  <c r="E37" i="12"/>
  <c r="E59" i="12" s="1"/>
  <c r="F41" i="12"/>
  <c r="F63" i="12" s="1"/>
  <c r="E45" i="12"/>
  <c r="D51" i="12"/>
  <c r="F37" i="12"/>
  <c r="F59" i="12" s="1"/>
  <c r="B38" i="12"/>
  <c r="E46" i="12"/>
  <c r="E71" i="12"/>
  <c r="C62" i="12"/>
  <c r="B66" i="12"/>
  <c r="B50" i="12"/>
  <c r="C38" i="12"/>
  <c r="E39" i="12"/>
  <c r="G40" i="12"/>
  <c r="C42" i="12"/>
  <c r="E43" i="12"/>
  <c r="C46" i="12"/>
  <c r="E47" i="12"/>
  <c r="C50" i="12"/>
  <c r="E51" i="12"/>
  <c r="B42" i="12"/>
  <c r="B37" i="12"/>
  <c r="B60" i="12" s="1"/>
  <c r="D38" i="12"/>
  <c r="D60" i="12" s="1"/>
  <c r="F39" i="12"/>
  <c r="F61" i="12" s="1"/>
  <c r="B41" i="12"/>
  <c r="D42" i="12"/>
  <c r="B45" i="12"/>
  <c r="D46" i="12"/>
  <c r="D68" i="12" s="1"/>
  <c r="F47" i="12"/>
  <c r="F69" i="12" s="1"/>
  <c r="B49" i="12"/>
  <c r="D50" i="12"/>
  <c r="D39" i="12"/>
  <c r="D47" i="12"/>
  <c r="D69" i="12" s="1"/>
  <c r="E38" i="12"/>
  <c r="C41" i="12"/>
  <c r="C63" i="12" s="1"/>
  <c r="E42" i="12"/>
  <c r="E64" i="12" s="1"/>
  <c r="C45" i="12"/>
  <c r="C67" i="12" s="1"/>
  <c r="C49" i="12"/>
  <c r="E50" i="12"/>
  <c r="E72" i="12" s="1"/>
  <c r="F48" i="12"/>
  <c r="D41" i="12"/>
  <c r="D63" i="12" s="1"/>
  <c r="B48" i="12"/>
  <c r="D49" i="12"/>
  <c r="C48" i="12"/>
  <c r="C70" i="12" s="1"/>
  <c r="B39" i="12"/>
  <c r="D48" i="12"/>
  <c r="F64" i="11"/>
  <c r="C73" i="11"/>
  <c r="D70" i="11"/>
  <c r="D62" i="11"/>
  <c r="D37" i="11"/>
  <c r="D59" i="11" s="1"/>
  <c r="B39" i="11"/>
  <c r="C42" i="11"/>
  <c r="C65" i="11" s="1"/>
  <c r="D45" i="11"/>
  <c r="D69" i="11" s="1"/>
  <c r="B47" i="11"/>
  <c r="B69" i="11" s="1"/>
  <c r="E48" i="11"/>
  <c r="C50" i="11"/>
  <c r="B119" i="11"/>
  <c r="D120" i="11"/>
  <c r="C39" i="11"/>
  <c r="C61" i="11" s="1"/>
  <c r="D42" i="11"/>
  <c r="B44" i="11"/>
  <c r="F45" i="11"/>
  <c r="C47" i="11"/>
  <c r="G48" i="11"/>
  <c r="D50" i="11"/>
  <c r="C119" i="11"/>
  <c r="C126" i="11" s="1"/>
  <c r="E120" i="11"/>
  <c r="E127" i="11" s="1"/>
  <c r="C45" i="11"/>
  <c r="C120" i="11"/>
  <c r="B41" i="11"/>
  <c r="B64" i="11" s="1"/>
  <c r="C44" i="11"/>
  <c r="C66" i="11" s="1"/>
  <c r="G45" i="11"/>
  <c r="B49" i="11"/>
  <c r="B71" i="11" s="1"/>
  <c r="D119" i="11"/>
  <c r="D126" i="11" s="1"/>
  <c r="F120" i="11"/>
  <c r="C41" i="11"/>
  <c r="C63" i="11" s="1"/>
  <c r="D44" i="11"/>
  <c r="D66" i="11" s="1"/>
  <c r="C49" i="11"/>
  <c r="D41" i="11"/>
  <c r="D63" i="11" s="1"/>
  <c r="F44" i="11"/>
  <c r="D49" i="11"/>
  <c r="E49" i="11"/>
  <c r="E71" i="11" s="1"/>
  <c r="D60" i="10"/>
  <c r="E70" i="10"/>
  <c r="E71" i="10"/>
  <c r="E62" i="10"/>
  <c r="B42" i="10"/>
  <c r="C45" i="10"/>
  <c r="B50" i="10"/>
  <c r="B39" i="10"/>
  <c r="C42" i="10"/>
  <c r="C64" i="10" s="1"/>
  <c r="F43" i="10"/>
  <c r="F65" i="10" s="1"/>
  <c r="D45" i="10"/>
  <c r="B47" i="10"/>
  <c r="C50" i="10"/>
  <c r="C72" i="10" s="1"/>
  <c r="F51" i="10"/>
  <c r="B44" i="10"/>
  <c r="B66" i="10" s="1"/>
  <c r="C47" i="10"/>
  <c r="D39" i="10"/>
  <c r="D61" i="10" s="1"/>
  <c r="B41" i="10"/>
  <c r="B63" i="10" s="1"/>
  <c r="E42" i="10"/>
  <c r="E64" i="10" s="1"/>
  <c r="C44" i="10"/>
  <c r="C66" i="10" s="1"/>
  <c r="F45" i="10"/>
  <c r="F67" i="10" s="1"/>
  <c r="D47" i="10"/>
  <c r="D70" i="10" s="1"/>
  <c r="B49" i="10"/>
  <c r="E50" i="10"/>
  <c r="E72" i="10" s="1"/>
  <c r="D42" i="10"/>
  <c r="D50" i="10"/>
  <c r="B38" i="10"/>
  <c r="D44" i="10"/>
  <c r="E44" i="10"/>
  <c r="E66" i="10" s="1"/>
  <c r="D104" i="25"/>
  <c r="D103" i="25"/>
  <c r="K80" i="25"/>
  <c r="F106" i="25"/>
  <c r="F108" i="25"/>
  <c r="D100" i="25"/>
  <c r="E104" i="25"/>
  <c r="E97" i="25"/>
  <c r="G99" i="25"/>
  <c r="K84" i="25"/>
  <c r="K102" i="25" s="1"/>
  <c r="G107" i="25"/>
  <c r="G108" i="25"/>
  <c r="H96" i="25"/>
  <c r="H108" i="25"/>
  <c r="E109" i="25"/>
  <c r="G97" i="25"/>
  <c r="J107" i="25"/>
  <c r="K76" i="25"/>
  <c r="J96" i="25"/>
  <c r="I99" i="25"/>
  <c r="I107" i="25"/>
  <c r="F109" i="25"/>
  <c r="J97" i="25"/>
  <c r="J102" i="25"/>
  <c r="K81" i="25"/>
  <c r="E95" i="25"/>
  <c r="E98" i="25"/>
  <c r="F101" i="25"/>
  <c r="H102" i="25"/>
  <c r="G109" i="25"/>
  <c r="F98" i="25"/>
  <c r="F103" i="25"/>
  <c r="G105" i="25"/>
  <c r="D98" i="25"/>
  <c r="F95" i="25"/>
  <c r="K79" i="25"/>
  <c r="K97" i="25" s="1"/>
  <c r="G95" i="25"/>
  <c r="D96" i="25"/>
  <c r="I97" i="25"/>
  <c r="K82" i="25"/>
  <c r="G101" i="25"/>
  <c r="I102" i="25"/>
  <c r="K104" i="25"/>
  <c r="I105" i="25"/>
  <c r="C107" i="25"/>
  <c r="H109" i="25"/>
  <c r="E99" i="25"/>
  <c r="H103" i="25"/>
  <c r="J105" i="25"/>
  <c r="I108" i="25"/>
  <c r="C91" i="25"/>
  <c r="C109" i="25" s="1"/>
  <c r="D83" i="25"/>
  <c r="D101" i="25" s="1"/>
  <c r="C84" i="25"/>
  <c r="C102" i="25" s="1"/>
  <c r="K16" i="25"/>
  <c r="K77" i="25" s="1"/>
  <c r="K32" i="25"/>
  <c r="C85" i="25"/>
  <c r="C103" i="25" s="1"/>
  <c r="K56" i="25"/>
  <c r="K87" i="25" s="1"/>
  <c r="K64" i="25"/>
  <c r="K89" i="25" s="1"/>
  <c r="C78" i="25"/>
  <c r="C105" i="25"/>
  <c r="C80" i="25"/>
  <c r="C98" i="25" s="1"/>
  <c r="C88" i="25"/>
  <c r="C106" i="25" s="1"/>
  <c r="F73" i="10" l="1"/>
  <c r="F74" i="10"/>
  <c r="F70" i="10"/>
  <c r="B73" i="10"/>
  <c r="B73" i="11"/>
  <c r="D71" i="11"/>
  <c r="F66" i="11"/>
  <c r="C60" i="11"/>
  <c r="B66" i="11"/>
  <c r="E73" i="11"/>
  <c r="E74" i="11"/>
  <c r="G74" i="11" s="1"/>
  <c r="F127" i="11"/>
  <c r="D62" i="10"/>
  <c r="D72" i="10"/>
  <c r="D64" i="10"/>
  <c r="D67" i="10"/>
  <c r="C67" i="10"/>
  <c r="B65" i="10"/>
  <c r="C61" i="10"/>
  <c r="C65" i="10"/>
  <c r="B69" i="10"/>
  <c r="F71" i="19"/>
  <c r="J71" i="19"/>
  <c r="J63" i="13"/>
  <c r="X73" i="13"/>
  <c r="S67" i="13"/>
  <c r="X66" i="13"/>
  <c r="D61" i="13"/>
  <c r="U63" i="13"/>
  <c r="Q66" i="13"/>
  <c r="B64" i="13"/>
  <c r="O68" i="13"/>
  <c r="AB62" i="13"/>
  <c r="D66" i="13"/>
  <c r="H67" i="13"/>
  <c r="J66" i="13"/>
  <c r="AA63" i="13"/>
  <c r="M66" i="13"/>
  <c r="D67" i="13"/>
  <c r="AC70" i="13"/>
  <c r="X70" i="13"/>
  <c r="D63" i="13"/>
  <c r="V69" i="13"/>
  <c r="G61" i="13"/>
  <c r="AC68" i="13"/>
  <c r="AA60" i="13"/>
  <c r="M65" i="13"/>
  <c r="T69" i="13"/>
  <c r="Y69" i="13"/>
  <c r="U71" i="13"/>
  <c r="AB69" i="13"/>
  <c r="L61" i="13"/>
  <c r="V68" i="13"/>
  <c r="H71" i="13"/>
  <c r="G67" i="13"/>
  <c r="U61" i="13"/>
  <c r="E69" i="13"/>
  <c r="S65" i="13"/>
  <c r="V63" i="13"/>
  <c r="F71" i="13"/>
  <c r="K63" i="13"/>
  <c r="Z70" i="13"/>
  <c r="F62" i="13"/>
  <c r="P64" i="13"/>
  <c r="Q73" i="13"/>
  <c r="P73" i="13"/>
  <c r="T63" i="13"/>
  <c r="U68" i="13"/>
  <c r="C62" i="13"/>
  <c r="G70" i="13"/>
  <c r="C63" i="13"/>
  <c r="G72" i="13"/>
  <c r="Z72" i="13"/>
  <c r="J67" i="13"/>
  <c r="C73" i="13"/>
  <c r="T71" i="13"/>
  <c r="N63" i="13"/>
  <c r="D70" i="13"/>
  <c r="X63" i="13"/>
  <c r="R70" i="13"/>
  <c r="D71" i="13"/>
  <c r="Q68" i="13"/>
  <c r="AA72" i="13"/>
  <c r="K60" i="13"/>
  <c r="O62" i="13"/>
  <c r="P61" i="13"/>
  <c r="F68" i="13"/>
  <c r="M67" i="13"/>
  <c r="K66" i="13"/>
  <c r="Z60" i="13"/>
  <c r="Y62" i="13"/>
  <c r="S60" i="13"/>
  <c r="Z62" i="13"/>
  <c r="C67" i="13"/>
  <c r="AA66" i="13"/>
  <c r="P66" i="13"/>
  <c r="J60" i="13"/>
  <c r="AB73" i="13"/>
  <c r="F63" i="13"/>
  <c r="G71" i="13"/>
  <c r="U72" i="13"/>
  <c r="B69" i="13"/>
  <c r="H66" i="13"/>
  <c r="L68" i="13"/>
  <c r="E67" i="13"/>
  <c r="U60" i="13"/>
  <c r="J68" i="13"/>
  <c r="E71" i="13"/>
  <c r="B71" i="13"/>
  <c r="S63" i="13"/>
  <c r="U64" i="13"/>
  <c r="Y70" i="13"/>
  <c r="N65" i="13"/>
  <c r="AB68" i="13"/>
  <c r="AC64" i="13"/>
  <c r="AB70" i="13"/>
  <c r="F70" i="13"/>
  <c r="Q69" i="13"/>
  <c r="B67" i="13"/>
  <c r="Q61" i="13"/>
  <c r="G65" i="13"/>
  <c r="AC69" i="13"/>
  <c r="F60" i="13"/>
  <c r="X71" i="13"/>
  <c r="T70" i="13"/>
  <c r="T62" i="13"/>
  <c r="K67" i="13"/>
  <c r="Y67" i="13"/>
  <c r="Q64" i="13"/>
  <c r="L67" i="13"/>
  <c r="S71" i="13"/>
  <c r="P71" i="13"/>
  <c r="AB63" i="13"/>
  <c r="C70" i="13"/>
  <c r="L62" i="13"/>
  <c r="U69" i="13"/>
  <c r="Z71" i="13"/>
  <c r="X60" i="13"/>
  <c r="B68" i="13"/>
  <c r="X68" i="13"/>
  <c r="AA67" i="13"/>
  <c r="F66" i="13"/>
  <c r="R73" i="13"/>
  <c r="H65" i="13"/>
  <c r="B63" i="13"/>
  <c r="H69" i="13"/>
  <c r="AA69" i="13"/>
  <c r="M60" i="13"/>
  <c r="H60" i="13"/>
  <c r="M64" i="13"/>
  <c r="O66" i="13"/>
  <c r="L65" i="13"/>
  <c r="G60" i="13"/>
  <c r="G51" i="11"/>
  <c r="C71" i="11"/>
  <c r="G42" i="11"/>
  <c r="F69" i="11"/>
  <c r="D72" i="11"/>
  <c r="G70" i="11"/>
  <c r="F61" i="11"/>
  <c r="C65" i="12"/>
  <c r="G44" i="12"/>
  <c r="F62" i="12"/>
  <c r="D61" i="12"/>
  <c r="D66" i="12"/>
  <c r="F67" i="12"/>
  <c r="B69" i="12"/>
  <c r="E60" i="12"/>
  <c r="E67" i="12"/>
  <c r="B73" i="12"/>
  <c r="B71" i="10"/>
  <c r="D73" i="10"/>
  <c r="D65" i="10"/>
  <c r="D71" i="10"/>
  <c r="F69" i="10"/>
  <c r="F37" i="10"/>
  <c r="F59" i="10" s="1"/>
  <c r="C60" i="10"/>
  <c r="C73" i="10"/>
  <c r="D66" i="10"/>
  <c r="F64" i="10"/>
  <c r="C127" i="11"/>
  <c r="B60" i="11"/>
  <c r="G38" i="11"/>
  <c r="C69" i="11"/>
  <c r="C72" i="11"/>
  <c r="D68" i="11"/>
  <c r="G69" i="11"/>
  <c r="B67" i="11"/>
  <c r="G43" i="11"/>
  <c r="G66" i="11" s="1"/>
  <c r="K99" i="25"/>
  <c r="K98" i="25"/>
  <c r="K70" i="19"/>
  <c r="K71" i="19"/>
  <c r="L70" i="19"/>
  <c r="L71" i="19"/>
  <c r="C71" i="19"/>
  <c r="V72" i="13"/>
  <c r="AB71" i="13"/>
  <c r="O63" i="13"/>
  <c r="O60" i="13"/>
  <c r="Q70" i="13"/>
  <c r="J62" i="13"/>
  <c r="U62" i="13"/>
  <c r="X61" i="13"/>
  <c r="G69" i="13"/>
  <c r="C60" i="13"/>
  <c r="AC38" i="13"/>
  <c r="C61" i="13"/>
  <c r="S68" i="13"/>
  <c r="I72" i="13"/>
  <c r="D72" i="13"/>
  <c r="D64" i="13"/>
  <c r="AC66" i="13"/>
  <c r="AA71" i="13"/>
  <c r="O61" i="13"/>
  <c r="Z73" i="13"/>
  <c r="T73" i="13"/>
  <c r="U65" i="13"/>
  <c r="P65" i="13"/>
  <c r="L60" i="13"/>
  <c r="Y63" i="13"/>
  <c r="E60" i="13"/>
  <c r="G68" i="13"/>
  <c r="H61" i="13"/>
  <c r="C69" i="13"/>
  <c r="Z61" i="13"/>
  <c r="O64" i="13"/>
  <c r="D68" i="13"/>
  <c r="X72" i="13"/>
  <c r="R72" i="13"/>
  <c r="H64" i="13"/>
  <c r="C66" i="13"/>
  <c r="Y66" i="13"/>
  <c r="T60" i="13"/>
  <c r="D73" i="13"/>
  <c r="AC73" i="13"/>
  <c r="D65" i="13"/>
  <c r="Z65" i="13"/>
  <c r="V60" i="13"/>
  <c r="S69" i="13"/>
  <c r="B61" i="13"/>
  <c r="AC39" i="13"/>
  <c r="M68" i="13"/>
  <c r="B72" i="13"/>
  <c r="V64" i="13"/>
  <c r="AC65" i="13"/>
  <c r="L66" i="13"/>
  <c r="G66" i="13"/>
  <c r="AB65" i="13"/>
  <c r="G73" i="13"/>
  <c r="H70" i="13"/>
  <c r="AC71" i="13"/>
  <c r="AC40" i="13"/>
  <c r="AC63" i="13" s="1"/>
  <c r="B62" i="13"/>
  <c r="N60" i="13"/>
  <c r="T72" i="13"/>
  <c r="K68" i="13"/>
  <c r="P72" i="13"/>
  <c r="E72" i="13"/>
  <c r="T67" i="13"/>
  <c r="X67" i="13"/>
  <c r="E64" i="13"/>
  <c r="AA64" i="13"/>
  <c r="E65" i="13"/>
  <c r="B65" i="13"/>
  <c r="AA73" i="13"/>
  <c r="U73" i="13"/>
  <c r="V65" i="13"/>
  <c r="Q65" i="13"/>
  <c r="G62" i="13"/>
  <c r="Y71" i="13"/>
  <c r="AC72" i="13"/>
  <c r="B70" i="13"/>
  <c r="AA70" i="13"/>
  <c r="U70" i="13"/>
  <c r="K62" i="13"/>
  <c r="Y68" i="13"/>
  <c r="D60" i="13"/>
  <c r="D69" i="13"/>
  <c r="C71" i="13"/>
  <c r="H62" i="13"/>
  <c r="H68" i="13"/>
  <c r="T68" i="13"/>
  <c r="E68" i="13"/>
  <c r="E61" i="13"/>
  <c r="Y72" i="13"/>
  <c r="S72" i="13"/>
  <c r="AC67" i="13"/>
  <c r="F67" i="13"/>
  <c r="N64" i="13"/>
  <c r="J64" i="13"/>
  <c r="B59" i="13"/>
  <c r="AC37" i="13"/>
  <c r="AC59" i="13" s="1"/>
  <c r="E66" i="13"/>
  <c r="Z66" i="13"/>
  <c r="F64" i="13"/>
  <c r="E73" i="13"/>
  <c r="H73" i="13"/>
  <c r="F65" i="13"/>
  <c r="AA65" i="13"/>
  <c r="F72" i="13"/>
  <c r="V70" i="13"/>
  <c r="M61" i="13"/>
  <c r="Y64" i="13"/>
  <c r="Y61" i="13"/>
  <c r="P70" i="13"/>
  <c r="T64" i="13"/>
  <c r="X69" i="13"/>
  <c r="N68" i="13"/>
  <c r="C72" i="13"/>
  <c r="AB72" i="13"/>
  <c r="U67" i="13"/>
  <c r="O67" i="13"/>
  <c r="X64" i="13"/>
  <c r="S64" i="13"/>
  <c r="X62" i="13"/>
  <c r="B66" i="13"/>
  <c r="N66" i="13"/>
  <c r="S66" i="13"/>
  <c r="L63" i="13"/>
  <c r="S73" i="13"/>
  <c r="V73" i="13"/>
  <c r="O65" i="13"/>
  <c r="P67" i="13"/>
  <c r="K64" i="13"/>
  <c r="AA68" i="13"/>
  <c r="C68" i="13"/>
  <c r="H72" i="13"/>
  <c r="G64" i="13"/>
  <c r="AB64" i="13"/>
  <c r="C64" i="13"/>
  <c r="C65" i="13"/>
  <c r="Y65" i="13"/>
  <c r="F60" i="12"/>
  <c r="E68" i="12"/>
  <c r="D72" i="12"/>
  <c r="E61" i="12"/>
  <c r="E73" i="12"/>
  <c r="C72" i="12"/>
  <c r="D67" i="12"/>
  <c r="C60" i="12"/>
  <c r="F70" i="12"/>
  <c r="E69" i="12"/>
  <c r="F64" i="12"/>
  <c r="G42" i="12"/>
  <c r="B64" i="12"/>
  <c r="D64" i="12"/>
  <c r="C61" i="12"/>
  <c r="G46" i="12"/>
  <c r="G45" i="12"/>
  <c r="B67" i="12"/>
  <c r="D70" i="12"/>
  <c r="B62" i="12"/>
  <c r="G39" i="12"/>
  <c r="G62" i="12" s="1"/>
  <c r="B61" i="12"/>
  <c r="C71" i="12"/>
  <c r="B68" i="12"/>
  <c r="G41" i="12"/>
  <c r="G63" i="12" s="1"/>
  <c r="B63" i="12"/>
  <c r="G50" i="12"/>
  <c r="B72" i="12"/>
  <c r="D65" i="12"/>
  <c r="C69" i="12"/>
  <c r="G38" i="12"/>
  <c r="E65" i="12"/>
  <c r="G43" i="12"/>
  <c r="G51" i="12"/>
  <c r="D62" i="12"/>
  <c r="D71" i="12"/>
  <c r="G49" i="12"/>
  <c r="B71" i="12"/>
  <c r="G37" i="12"/>
  <c r="G59" i="12" s="1"/>
  <c r="B59" i="12"/>
  <c r="C64" i="12"/>
  <c r="D73" i="12"/>
  <c r="E66" i="12"/>
  <c r="G47" i="12"/>
  <c r="C68" i="12"/>
  <c r="F71" i="12"/>
  <c r="B70" i="12"/>
  <c r="G48" i="12"/>
  <c r="B65" i="12"/>
  <c r="C73" i="12"/>
  <c r="E62" i="12"/>
  <c r="E70" i="12"/>
  <c r="G119" i="11"/>
  <c r="B126" i="11"/>
  <c r="G39" i="11"/>
  <c r="B61" i="11"/>
  <c r="B62" i="11"/>
  <c r="G71" i="11"/>
  <c r="C67" i="11"/>
  <c r="C68" i="11"/>
  <c r="F67" i="11"/>
  <c r="F68" i="11"/>
  <c r="G120" i="11"/>
  <c r="D73" i="11"/>
  <c r="G73" i="11" s="1"/>
  <c r="G50" i="11"/>
  <c r="C70" i="11"/>
  <c r="D60" i="11"/>
  <c r="G67" i="11"/>
  <c r="D64" i="11"/>
  <c r="D65" i="11"/>
  <c r="B70" i="11"/>
  <c r="B72" i="11"/>
  <c r="D67" i="11"/>
  <c r="G68" i="11"/>
  <c r="B127" i="11"/>
  <c r="G41" i="11"/>
  <c r="G63" i="11" s="1"/>
  <c r="B63" i="11"/>
  <c r="D127" i="11"/>
  <c r="C64" i="11"/>
  <c r="C62" i="11"/>
  <c r="G37" i="11"/>
  <c r="E72" i="11"/>
  <c r="E65" i="10"/>
  <c r="D68" i="10"/>
  <c r="C68" i="10"/>
  <c r="F66" i="10"/>
  <c r="B60" i="10"/>
  <c r="F38" i="10"/>
  <c r="F39" i="10"/>
  <c r="B61" i="10"/>
  <c r="D69" i="10"/>
  <c r="E73" i="10"/>
  <c r="F68" i="10"/>
  <c r="C69" i="10"/>
  <c r="B70" i="10"/>
  <c r="B67" i="10"/>
  <c r="B62" i="10"/>
  <c r="B72" i="10"/>
  <c r="E67" i="10"/>
  <c r="C70" i="10"/>
  <c r="B64" i="10"/>
  <c r="K95" i="25"/>
  <c r="K96" i="25"/>
  <c r="K107" i="25"/>
  <c r="K108" i="25"/>
  <c r="K105" i="25"/>
  <c r="K106" i="25"/>
  <c r="D102" i="25"/>
  <c r="K103" i="25"/>
  <c r="K100" i="25"/>
  <c r="K101" i="25"/>
  <c r="C104" i="25"/>
  <c r="C99" i="25"/>
  <c r="C97" i="25"/>
  <c r="AC61" i="13" l="1"/>
  <c r="G65" i="11"/>
  <c r="G66" i="12"/>
  <c r="G65" i="12"/>
  <c r="G67" i="12"/>
  <c r="F60" i="10"/>
  <c r="G72" i="11"/>
  <c r="AC60" i="13"/>
  <c r="AC62" i="13"/>
  <c r="G68" i="12"/>
  <c r="G69" i="12"/>
  <c r="G72" i="12"/>
  <c r="G73" i="12"/>
  <c r="G64" i="12"/>
  <c r="G70" i="12"/>
  <c r="G60" i="12"/>
  <c r="G71" i="12"/>
  <c r="G61" i="12"/>
  <c r="G61" i="11"/>
  <c r="G62" i="11"/>
  <c r="G59" i="11"/>
  <c r="G60" i="11"/>
  <c r="G64" i="11"/>
  <c r="F62" i="10"/>
  <c r="F61" i="10"/>
</calcChain>
</file>

<file path=xl/sharedStrings.xml><?xml version="1.0" encoding="utf-8"?>
<sst xmlns="http://schemas.openxmlformats.org/spreadsheetml/2006/main" count="2734" uniqueCount="481">
  <si>
    <t>Statistics about corporate insolvency in Australia</t>
  </si>
  <si>
    <t>Series 3: External administrators' and receivers' reports</t>
  </si>
  <si>
    <t>Contents</t>
  </si>
  <si>
    <t>Table 3.3.1 - Total external administrators' and receivers' reports by lodgement type and region, ANNUAL (Discontinued 27 March 2020)</t>
  </si>
  <si>
    <t>Table 3.3.2 - Initial external administrators' and receivers' reports by timing of lodgement after appointment, ANNUAL</t>
  </si>
  <si>
    <t>Table 3.3.3 - Initial external administrators' and receivers' reports by section of the Corporations Act, ANNUAL</t>
  </si>
  <si>
    <t>Table 3.3.4 - Initial external administrators' and receivers' reports by size of company as measured by number of FTE, ANNUAL</t>
  </si>
  <si>
    <t>Table 3.3.5 - Initial external administrators' and receivers' reports by industry, ANNUAL</t>
  </si>
  <si>
    <t>Table 3.3.6 - Initial external administrators' and receivers' reports by causes of failure, ANNUAL</t>
  </si>
  <si>
    <t>Table 3.3.7 - Initial external administrators' and receivers' reports by estimated assets, ANNUAL</t>
  </si>
  <si>
    <t>Table 3.3.8 - Initial external administrators' and receivers' reports by liabilities, ANNUAL</t>
  </si>
  <si>
    <t>Table 3.3.9 - Initial external administrators' and receivers' reports by deficiency, ANNUAL</t>
  </si>
  <si>
    <t>Table 3.3.10 - Initial external administrators' and receivers' reports by unpaid employee entitlements, ANNUAL</t>
  </si>
  <si>
    <t>Table 3.3.11 - Initial external administrators' and receivers' reports by secured creditors, ANNUAL</t>
  </si>
  <si>
    <t>Table 3.3.12 - Initial external administrators' and receivers' reports by unpaid taxes and charges, ANNUAL</t>
  </si>
  <si>
    <t>Table 3.3.13 - Initial external administrators' and receivers' reports by unsecured creditors, ANNUAL</t>
  </si>
  <si>
    <t>Table 3.3.14 - Initial external administrators' and receivers' reports by completion of external administration, ANNUAL</t>
  </si>
  <si>
    <t>Table 3.3.15 - Initial external administrators' and receivers' reports by remuneration, ANNUAL ( From 28 March 2020)</t>
  </si>
  <si>
    <t>Table 3.3.16 - Initial external administrators' and receivers' reports by remuneration, ANNUAL (Discontinued 27 March 2020)</t>
  </si>
  <si>
    <t>Table 3.3.17 - Initial external administrators' and receivers' reports by categories of possible misconduct, ANNUAL (Discontinued 27 March 2020)</t>
  </si>
  <si>
    <t>Table 3.3.18 - Initial external administrators' and receivers' reports by categories of possible misconduct, ANNUAL (From 28 March 2020)</t>
  </si>
  <si>
    <t>Table 3.3.19 - Initial external administrators' and receivers' reports by obtaining books and records, ANNUAL (From 28 March 2020)</t>
  </si>
  <si>
    <t>Table 3.3.20 - Initial external administrators' and receivers' reports by recovery proceedings, ANNUAL (from 28 March 2020)</t>
  </si>
  <si>
    <t>Table 3.3.21 - Initial external administrators' and receivers' reports by conduct of a public examination, ANNUAL</t>
  </si>
  <si>
    <t>Table 3.3.22 - Initial external administrators' and receivers' reports by existence of a shadow director and or advisor(s), ANNUAL</t>
  </si>
  <si>
    <r>
      <rPr>
        <b/>
        <sz val="12"/>
        <rFont val="Arial"/>
        <family val="2"/>
      </rPr>
      <t xml:space="preserve">More information available from the </t>
    </r>
    <r>
      <rPr>
        <b/>
        <sz val="12"/>
        <color theme="10"/>
        <rFont val="Arial"/>
        <family val="2"/>
      </rPr>
      <t>ASIC website</t>
    </r>
  </si>
  <si>
    <t>Australian insolvency statistics</t>
  </si>
  <si>
    <t>INFORMATION SHEET 80: How to interpret ASIC insolvency statistics</t>
  </si>
  <si>
    <t>SERIES 3.1: External administrators' and receivers' reports for Australia</t>
  </si>
  <si>
    <t>SERIES 3.2: External administrators' and receivers' reports for selected industries</t>
  </si>
  <si>
    <t>REPORT 645: Insolvency statistics: External administrators' reports 1 July 2018–30 June 2019</t>
  </si>
  <si>
    <t>REPORT 596: Insolvency statistics: External administrators' reports 1 July 2017–30 June 2018</t>
  </si>
  <si>
    <t>REPORT 558: Insolvency statistics: External administrators' reports 1 July 2016–30 June 2017</t>
  </si>
  <si>
    <t>REPORT 507: Insolvency statistics: external administrators' reports 1 July 2015–30 June 2016</t>
  </si>
  <si>
    <t>REPORT 456: Insolvency statistics: external administrators' reports 1 July 2014–30 June 2015</t>
  </si>
  <si>
    <t>REPORT 412: Insolvency statistics: External administrators’ reports 1 July 2013–30 June 2014</t>
  </si>
  <si>
    <t>REPORT 372: Insolvency statistics: External administrators' reports 1 July 2012–30 June 2013</t>
  </si>
  <si>
    <t>REPORT 297: Insolvency statistics: External administrators’ reports 1 July 2011–30 June 2012</t>
  </si>
  <si>
    <t>REGULATORY GUIDE 16: External administrators: reporting and lodging</t>
  </si>
  <si>
    <t>Inquiries</t>
  </si>
  <si>
    <t>For further information about these and related statistics, email insolvencystatistics@asic.gov.au.</t>
  </si>
  <si>
    <t>© Australian Securities &amp; Investments Commission</t>
  </si>
  <si>
    <t>Table 3.3.1 - Total external administrators' and receivers' reports by lodgement type and region, ANNUAL 
(Table ended due to discontinuation of Form EX01 from 27 March 2020)</t>
  </si>
  <si>
    <t>Region</t>
  </si>
  <si>
    <t>Financial year</t>
  </si>
  <si>
    <t>Lodgement type</t>
  </si>
  <si>
    <t>Australian 
Capital Territory</t>
  </si>
  <si>
    <t>New South Wales</t>
  </si>
  <si>
    <t>Northern Territory</t>
  </si>
  <si>
    <t>Queensland</t>
  </si>
  <si>
    <t>South Australia</t>
  </si>
  <si>
    <t>Tasmania</t>
  </si>
  <si>
    <t>Victoria</t>
  </si>
  <si>
    <t>Western 
Australia</t>
  </si>
  <si>
    <t>Australia</t>
  </si>
  <si>
    <t>ANNUAL TOTAL</t>
  </si>
  <si>
    <t>2004-2005</t>
  </si>
  <si>
    <t>electronic - direct</t>
  </si>
  <si>
    <t>electronic - staff portal</t>
  </si>
  <si>
    <t>manual</t>
  </si>
  <si>
    <t>total</t>
  </si>
  <si>
    <t>2005-2006</t>
  </si>
  <si>
    <t>2006-2007</t>
  </si>
  <si>
    <t>2007-2008</t>
  </si>
  <si>
    <t>2008-2009</t>
  </si>
  <si>
    <t>2009-2010</t>
  </si>
  <si>
    <t>2010-2011</t>
  </si>
  <si>
    <t xml:space="preserve">2019-2020* data is for the period 1 July 2019 to 27 March 2020 due to discontinuation of Form EX01 on 27 March 2020. </t>
  </si>
  <si>
    <t>2019-2020** data is for the period 28 March 2020 (when the Initial Statutory Report was introduced) to 30 June 2020.</t>
  </si>
  <si>
    <t>2011-2012</t>
  </si>
  <si>
    <t>2012-2013</t>
  </si>
  <si>
    <t>2013-2014</t>
  </si>
  <si>
    <t>2014-2015</t>
  </si>
  <si>
    <t>2015-2016</t>
  </si>
  <si>
    <t>2016-2017</t>
  </si>
  <si>
    <t>2017-2018</t>
  </si>
  <si>
    <t>2018-2019</t>
  </si>
  <si>
    <t>2019-2020*</t>
  </si>
  <si>
    <t>Series Discontinued</t>
  </si>
  <si>
    <t>ANNUAL PERCENTAGE OF ELECTRONIC - DIRECT</t>
  </si>
  <si>
    <t>CHANGE FROM ELECTRONIC - DIRECT IN PREVIOUS FINANCIAL YEAR (%)</t>
  </si>
  <si>
    <t>Note 1: Companies with international registered addresses are not included in these statistics.</t>
  </si>
  <si>
    <t>Note2: The EX01 was discontinued on 27 March 2020.  All Initial Statutory Reports lodged after this date are lodged electronically through the Regulatory Portal.</t>
  </si>
  <si>
    <t xml:space="preserve">Note 3: 2019-2020* data is for the period 1 July 2019 to 27 March 2020 due to discontinuation of Form EX01 on 27 March 2020. </t>
  </si>
  <si>
    <t>Note 4: Table 3.3.1 and figure 3.3.1 includes total reports lodged after the appointment of an external administrator, all other tables in the workbook are based on only 'initial reports' being the first electronically lodged report after a company enters external administration.</t>
  </si>
  <si>
    <t>Note5: ‘Electronic—direct’ means reports lodged directly by external administrators through the registered liquidators’ portal.</t>
  </si>
  <si>
    <t xml:space="preserve">Note 6: ‘Electronic—staff portal’ means reports lodged on paper by external administrators in the Schedule B (EX01) report format and subsequently entered by ASIC staff through the staff portal. </t>
  </si>
  <si>
    <t>Note 7: ‘Manual’ means reports (not in the Schedule B report format) lodged on paper by external administrators. However, it excludes supplementary reports (Schedule C reports)</t>
  </si>
  <si>
    <t>Figure 3.3.1 - Total external administrators' and receivers' reports by direct electronic lodgement and region, ANNUAL PERCENTAGE (Figure ended due to discontinuation of Form EX01 from 27 March 2020)</t>
  </si>
  <si>
    <t>Period from external administrator's appointment to lodgement</t>
  </si>
  <si>
    <t>Less than 
2 months</t>
  </si>
  <si>
    <t>Between 2 and 
5 months</t>
  </si>
  <si>
    <t>Between 6 and 
12 months</t>
  </si>
  <si>
    <t>Greater than 
12 months</t>
  </si>
  <si>
    <t>No. of reports</t>
  </si>
  <si>
    <t>2019-2020**</t>
  </si>
  <si>
    <t>2020-2021</t>
  </si>
  <si>
    <t>2021-2022</t>
  </si>
  <si>
    <t>2022-2023</t>
  </si>
  <si>
    <t>2023-2024</t>
  </si>
  <si>
    <t>ANNUAL PERCENTAGE</t>
  </si>
  <si>
    <t xml:space="preserve">CHANGE FROM PREVIOUS FINANCIAL YEAR (%) </t>
  </si>
  <si>
    <t>Figure 3.3.2 - Initial external administrators' and receivers' reports by timing of lodgement after appointment, ANNUAL PERCENTAGE</t>
  </si>
  <si>
    <t>Table 3.3.3.1 - Initial external administrators' and receivers' reports by section of the Corporations Act, ANNUAL</t>
  </si>
  <si>
    <t>Section of the Corporations Act</t>
  </si>
  <si>
    <t>Section 422 (reports by receiver)</t>
  </si>
  <si>
    <t>Section 438D (reports by administrator)</t>
  </si>
  <si>
    <t>Section 533 (reports by liquidator)</t>
  </si>
  <si>
    <t>Regulation 5.5.05 (simplified liquidation process)</t>
  </si>
  <si>
    <t>Statistical purposes</t>
  </si>
  <si>
    <t>Note1: Amendments were made in 2020 when the Initial Statutory Report was introduced and again in 2021 when the simplified liquidation process commenced.</t>
  </si>
  <si>
    <t>Figure 3.3.3.1 - Initial external administrators' and receivers' reports by section of the Corporations Act, ANNUAL PERCENTAGE</t>
  </si>
  <si>
    <t>Table 3.3.3.2 - Initial external administrators' and receivers' reports by type of appointment, ANNUAL</t>
  </si>
  <si>
    <t>Type of appointment</t>
  </si>
  <si>
    <t>Controllership</t>
  </si>
  <si>
    <t>Receivership</t>
  </si>
  <si>
    <t>Liquidation</t>
  </si>
  <si>
    <t>Simplified liquidation process</t>
  </si>
  <si>
    <t>Administration</t>
  </si>
  <si>
    <t>N/A</t>
  </si>
  <si>
    <t>Note 1: The data compiled to prepare Tables 3.3.3.1 and 3.3.3.2 are extracted from different parts of the Initial Statutory Reports lodged. The differences in the data reported in Table 3.3.3.1 (Section of the Corporations Act under which the report is lodged) and in Table 3.3.3.2 (Type of appointment) are due to inconsistency in answering the questions by the person lodging the Initial Statutory Report  (e.g. the lodging party selecting that they are lodging the report under s533(1) and then subsequently selecting that they are acting in the capacity as a controller).</t>
  </si>
  <si>
    <t>Table 3.3.4 - Initial external administrators' and receivers' reports by size of company as measured by number of FTE, 
ANNUAL</t>
  </si>
  <si>
    <t>Full-time equivalent employees</t>
  </si>
  <si>
    <t>Less than 5 FTE</t>
  </si>
  <si>
    <t>Between 5 and 
19 FTE</t>
  </si>
  <si>
    <t>Between 20 and 199 FTE</t>
  </si>
  <si>
    <t>200 or more FTE</t>
  </si>
  <si>
    <t>Not known</t>
  </si>
  <si>
    <t>Figure 3.3.4 - Initial external administrators' and receivers' reports by size of company, ANNUAL 
PERCENTAGE</t>
  </si>
  <si>
    <t>Industry</t>
  </si>
  <si>
    <t>Accommodation
&amp; food services</t>
  </si>
  <si>
    <t>Administrative
&amp; support services</t>
  </si>
  <si>
    <t>Agriculture, forestry &amp; 
fishing</t>
  </si>
  <si>
    <t>Arts &amp; 
recreation services</t>
  </si>
  <si>
    <t xml:space="preserve">Construction </t>
  </si>
  <si>
    <t>Education &amp; training</t>
  </si>
  <si>
    <t>Electricity, gas, water &amp; waste services</t>
  </si>
  <si>
    <t>Financial and insurances services</t>
  </si>
  <si>
    <t>FIS–Credit provider</t>
  </si>
  <si>
    <t>FIS–Deposit taking institutions</t>
  </si>
  <si>
    <t>FIS–Insurance</t>
  </si>
  <si>
    <t>FIS–Managed investments</t>
  </si>
  <si>
    <t>FIS–Other financial services</t>
  </si>
  <si>
    <t>FIS–
Superannuation</t>
  </si>
  <si>
    <t>Health care &amp; social assistance</t>
  </si>
  <si>
    <t>Information 
media &amp; tele- communications</t>
  </si>
  <si>
    <t>Labour hire</t>
  </si>
  <si>
    <t>Manufacturing</t>
  </si>
  <si>
    <t>Mining</t>
  </si>
  <si>
    <t>Other (business &amp; personal) services</t>
  </si>
  <si>
    <t>Professional, scientific &amp; technical services</t>
  </si>
  <si>
    <t>Property &amp; business services</t>
  </si>
  <si>
    <t>Public administration 
&amp; safety</t>
  </si>
  <si>
    <t>Rental, hiring 
&amp; real estate services</t>
  </si>
  <si>
    <t>Retail trade</t>
  </si>
  <si>
    <t>Transport, postal &amp; warehousing</t>
  </si>
  <si>
    <t>Wholesale trade</t>
  </si>
  <si>
    <t>Note 3: Financial and Insurance Services was introduced as a new Industry selection in the Initial Statutory Report replacing the six (FIS) subsectors previously available in Form EX01 (which ceased 27 March 2020).</t>
  </si>
  <si>
    <t>Note 4: Labour hire was introduced as a new Industry selection in the Initial Statutory Report (commenced from 28 March 2020).</t>
  </si>
  <si>
    <t>Figure 3.3.5 - Initial external administrators' and receivers' reports by industry, ANNUAL PERCENTAGE</t>
  </si>
  <si>
    <t>Nominated causes of company failure</t>
  </si>
  <si>
    <t>Under capitalisation</t>
  </si>
  <si>
    <t>Poor financial control including lack of records</t>
  </si>
  <si>
    <t>Poor management 
of accounts receivable</t>
  </si>
  <si>
    <t>Poor strategic management 
of business</t>
  </si>
  <si>
    <t>Inadequate 
cash flow or 
high cash use</t>
  </si>
  <si>
    <t>Poor economic conditions</t>
  </si>
  <si>
    <t>Natural disaster</t>
  </si>
  <si>
    <t>Fraud</t>
  </si>
  <si>
    <t>DOCA failed</t>
  </si>
  <si>
    <t>Dispute among directors</t>
  </si>
  <si>
    <t>Trading losses</t>
  </si>
  <si>
    <t>Industry restructuring</t>
  </si>
  <si>
    <t>Business 
restructuring</t>
  </si>
  <si>
    <t>Other</t>
  </si>
  <si>
    <t>None of the above</t>
  </si>
  <si>
    <t>Nominated causes of failure</t>
  </si>
  <si>
    <t>ANNUAL PERCENTAGE OF REPORTS</t>
  </si>
  <si>
    <t>Note 3: Amendments were made to the list of nominated causes of company failure in 2006, and again in 2020 when the Initial Statutory Report was introduced.</t>
  </si>
  <si>
    <t>Note 4: More than one cause of company failure can be nominated in each report. The number of nominated causes of failure will exceed the number of reports lodged.</t>
  </si>
  <si>
    <t>Figure 3.3.6 - Initial external administrators' and receivers' reports by causes of failure, ANNUAL PERCENTAGE</t>
  </si>
  <si>
    <t>Total estimated assets</t>
  </si>
  <si>
    <t>Less than $1</t>
  </si>
  <si>
    <t>$1–$100,000</t>
  </si>
  <si>
    <t>$1–$10,000</t>
  </si>
  <si>
    <t>$10,001–
$20,000</t>
  </si>
  <si>
    <t>$20,001–
$30,000</t>
  </si>
  <si>
    <t>$30,001–
$50,000</t>
  </si>
  <si>
    <t>$50,001–
$100,000</t>
  </si>
  <si>
    <t>$100,001–
$250,000</t>
  </si>
  <si>
    <t>Over 
$250,000</t>
  </si>
  <si>
    <t>$250,001 – less than $1 million</t>
  </si>
  <si>
    <t>$250,001–
$5 million</t>
  </si>
  <si>
    <t>$1 million – less than $5 million</t>
  </si>
  <si>
    <t>Over 
$5 Million</t>
  </si>
  <si>
    <t>$5 million – 
$10 million</t>
  </si>
  <si>
    <t>Over $10 million</t>
  </si>
  <si>
    <t>Note 3: Amendments were made to the nominated 'Total estimated assets' ranges in 2006 and again in 2020 when the initial statutory report was introduced.</t>
  </si>
  <si>
    <t>Figure 3.3.7 - Initial external administrators' and receivers' reports lodged by estimated assets, ANNUAL PERCENTAGE</t>
  </si>
  <si>
    <t>Total estimated liabilities</t>
  </si>
  <si>
    <t>$1–$250,000</t>
  </si>
  <si>
    <t>$250,001–less than $1 million</t>
  </si>
  <si>
    <t>$1 million–less than $5 million</t>
  </si>
  <si>
    <t>$5 million–
$10 million</t>
  </si>
  <si>
    <t>2023-2023</t>
  </si>
  <si>
    <t>Note 3: Amendments were made to the nominated 'Total estimated liabilities' ranges in 2020 when the initial statutory report was introduced.</t>
  </si>
  <si>
    <t>Figure 3.3.8 - Initial external administrators' and receivers' reports by liabilities, ANNUAL PERCENTAGE</t>
  </si>
  <si>
    <t>Total deficiency</t>
  </si>
  <si>
    <t>$0–$500,000</t>
  </si>
  <si>
    <t>$0–$50,000</t>
  </si>
  <si>
    <t>$50,001–
$250,000</t>
  </si>
  <si>
    <t>$250,001–less than $500,000</t>
  </si>
  <si>
    <t>$500,001–less than $1 million</t>
  </si>
  <si>
    <t>Note 3: Amendments were made to the nominated 'Total deficiency' ranges in 2006.</t>
  </si>
  <si>
    <t>Figure 3.3.9 - Initial external administrators' and receivers' reports by deficiency, ANNUAL PERCENTAGE</t>
  </si>
  <si>
    <t>Table 3.3.10.1 - Initial external administrators' and receivers' reports by unpaid employee entitlements (wages), ANNUAL</t>
  </si>
  <si>
    <t>Table 3.3.10.2 - Initial external administrators' and receivers' reports by unpaid employee entitlements (annual leave), ANNUAL</t>
  </si>
  <si>
    <t>Table 3.3.10.3 - Initial external administrators' and receivers' reports by unpaid employee entitlements (pay in lieu of notice), ANNUAL</t>
  </si>
  <si>
    <t>Table 3.3.10.4 - Initial external administrators' and receivers' reports by unpaid employee entitlements (redundancy), ANNUAL</t>
  </si>
  <si>
    <t>Table 3.3.10.5 - Initial external administrators' and receivers' reports by unpaid employee entitlements (long service leave), ANNUAL</t>
  </si>
  <si>
    <t>Table 3.3.10.6 - Initial external administrators' and receivers' reports by unpaid employee entitlements (superannuation), ANNUAL</t>
  </si>
  <si>
    <t>Estimated unpaid employee entitlements for wages</t>
  </si>
  <si>
    <t>$1–$1,000</t>
  </si>
  <si>
    <t>$1,001–
$10,000</t>
  </si>
  <si>
    <t>$10,001–
$50,000</t>
  </si>
  <si>
    <t>$50,001–
$150,000</t>
  </si>
  <si>
    <t>$150,001–
$250,000</t>
  </si>
  <si>
    <t>$250,001–
$500,000</t>
  </si>
  <si>
    <t>$500,001–Less than $1.5 million</t>
  </si>
  <si>
    <t>$1.5 million–
$5 million</t>
  </si>
  <si>
    <t>Over $5 million</t>
  </si>
  <si>
    <t>Unknown</t>
  </si>
  <si>
    <t>Not applicable</t>
  </si>
  <si>
    <t>0</t>
  </si>
  <si>
    <t>Note 3: The 'total reports' in this Table may not equal the number of total initial reports lodged for a financial year prior to 28 March 2020.  Prior to the introduction of the Initial Statutory Report certain reports that were identified as being internally inconsistent were excluded from this table.</t>
  </si>
  <si>
    <t xml:space="preserve">Note 4: The Initial Statutory Report that was introduced on 28 March 2020 amended the estimated unpaid employee entitlement ranges to include 'Unknown'. </t>
  </si>
  <si>
    <t>Figure 3.3.10.1 - Initial external administrators' and receivers' reports by unpaid employee entitlements (wages), ANNUAL PERCENTAGE</t>
  </si>
  <si>
    <t>Estimated unpaid employee entitlements for annual leave</t>
  </si>
  <si>
    <t>Total</t>
  </si>
  <si>
    <t>Note 3: Reports identified as being internally inconsistent are excluded from this table - the totals may not equal the number of reports for that financial year.</t>
  </si>
  <si>
    <t>Figure 3.3.10.2 - Initial external administrators' and receivers' reports by unpaid employee entitlements (annual leave), ANNUAL PERCENTAGE</t>
  </si>
  <si>
    <t>Estimated unpaid employee entitlements for pay in lieu of notice</t>
  </si>
  <si>
    <t>Figure 3.3.10.3 - Initial external administrators' and receivers' reports by unpaid employee entitlements (pay in lieu of notice), ANNUAL PERCENTAGE</t>
  </si>
  <si>
    <t>Estimated unpaid employee entitlements for redundancy</t>
  </si>
  <si>
    <t>Figure 3.3.10.4 - Initial external administrators' and receivers' reports by unpaid employee entitlements (redundancy), ANNUAL PERCENTAGE</t>
  </si>
  <si>
    <t>Estimated unpaid employee entitlements for long service leave</t>
  </si>
  <si>
    <t>Figure 3.3.10.5 - Initial external administrators' and receivers' reports by unpaid employee entitlements (long service leave), ANNUAL PERCENTAGE</t>
  </si>
  <si>
    <t>Estimated unpaid employee entitlements for superannuation</t>
  </si>
  <si>
    <t>$250,001–
$1 million</t>
  </si>
  <si>
    <t>$500,001 – less than $1.5 million</t>
  </si>
  <si>
    <t>Over $1 million</t>
  </si>
  <si>
    <t>$1.5 million – 
$5 million</t>
  </si>
  <si>
    <t>Note 3: Amendments were made to 'Estimated unpaid employee entitlements for superannuation' ranges in 2020 when the Initial Statutory Report was introduced.</t>
  </si>
  <si>
    <t>Figure 3.3.10.6 - Initial external administrators' and receivers' reports by unpaid employee entitlements (superannuation), ANNUAL PERCENTAGE</t>
  </si>
  <si>
    <t>Amount owed to secured creditors</t>
  </si>
  <si>
    <t>$0</t>
  </si>
  <si>
    <t>$1–less than $500,000</t>
  </si>
  <si>
    <t>Under $1 million</t>
  </si>
  <si>
    <t>Note 3: Amendments were made to 'Amount owed to secured creditors' ranges in 2006, and again in 2020 when the Initial Statutory Report was introduced.</t>
  </si>
  <si>
    <t>Figure 3.3.11 - Initial external administrators' and receivers' reports by secured creditors, ANNUAL PERCENTAGE</t>
  </si>
  <si>
    <t>Unpaid taxes and other statutory debts</t>
  </si>
  <si>
    <t>$0–$250,000</t>
  </si>
  <si>
    <t>Note 3: Amendments were made to the 'Unpaid taxes and statutory debts' ranges in 2006, and again in 2020 when the Initial Statutory Report was introduced.</t>
  </si>
  <si>
    <t>Figure 3.3.12 - Initial external administrators' and receivers' reports by unpaid taxes and charges, ANNUAL PERCENTAGE</t>
  </si>
  <si>
    <t>Table 3.3.13 - Initial external administrators' and receivers' reports by unsecured creditors - ANNUAL</t>
  </si>
  <si>
    <t>Number of unsecured creditors</t>
  </si>
  <si>
    <t>Amount owed to unsecured creditors</t>
  </si>
  <si>
    <t>Estimated 'cents in the $' dividend to unsecured creditors</t>
  </si>
  <si>
    <t>Less than 25</t>
  </si>
  <si>
    <t>25–50</t>
  </si>
  <si>
    <t>Less than 50</t>
  </si>
  <si>
    <t>51–200</t>
  </si>
  <si>
    <t>More than 200</t>
  </si>
  <si>
    <t>Less than $100,000</t>
  </si>
  <si>
    <t>$500,001–
less than 
$1 million</t>
  </si>
  <si>
    <t>$1 million–
less than 
$5 million</t>
  </si>
  <si>
    <t>Over 
$10 million</t>
  </si>
  <si>
    <t>More than 50% of debt owed to related parties</t>
  </si>
  <si>
    <t>Greater than 0 but less than 
11 cents</t>
  </si>
  <si>
    <t>0–10 cents</t>
  </si>
  <si>
    <t>11–20 cents</t>
  </si>
  <si>
    <t>21–50 cents</t>
  </si>
  <si>
    <t>51–100 cents</t>
  </si>
  <si>
    <t>Note 3: Amendments were made to the Number and Amount owed to unsecured creditors and Estimated dividend ranges in 2006, and again in 2020 when the Initial Statutory Report was introduced.</t>
  </si>
  <si>
    <t>Note 4: 'Not applicable' is where the registered liquidator selected 'no' when asked if there are amounts owed to unsecured creditors.</t>
  </si>
  <si>
    <t>Figure 3.3.13.1 - Initial external administrators' and receivers' reports by unsecured creditors - number, ANNUAL PERCENTAGE</t>
  </si>
  <si>
    <t>Figure 3.3.13.2 - Initial external administrators' and receivers' reports by unsecured creditors - amount, ANNUAL PERCENTAGE</t>
  </si>
  <si>
    <t>Figure 3.3.13.3 - Initial external administrators' and receivers' reports by unsecured creditors - more than 50% owed to related parties, ANNUAL PERCENTAGE</t>
  </si>
  <si>
    <t>Figure 3.3.13.4 - Initial external administrators' and receivers' reports by unsecured creditors - cents in the dollar dividend, ANNUAL PERCENTAGE</t>
  </si>
  <si>
    <t>Table 3.3.14 - Initial external administrators' and receivers' reports by completion of external administration, 
ANNUAL</t>
  </si>
  <si>
    <t>Expected time to complete external administration</t>
  </si>
  <si>
    <t>0–less than 
3 months</t>
  </si>
  <si>
    <t>3–less than 
6 months</t>
  </si>
  <si>
    <t>6 months–1 year</t>
  </si>
  <si>
    <t>Over 1 year</t>
  </si>
  <si>
    <t>Not answered</t>
  </si>
  <si>
    <t>Note 3: ASIC identified that the Initial Statutory Report was not operating as intended and the question on the expected time to complete the external administration was not being 
answered in some circumstances. The report was amended on 9 May 2022 to correct this.</t>
  </si>
  <si>
    <t>Figure 3.3.14 - Initial external administrators' and receivers' reports by completion of external administration, ANNUAL PERCENTAGE</t>
  </si>
  <si>
    <t>Table 3.3.15 - Initial external administrators' and receivers' reports by remuneration, ANNUAL</t>
  </si>
  <si>
    <t>Estimated remuneration</t>
  </si>
  <si>
    <t>$1–$50,000</t>
  </si>
  <si>
    <t>Over $250,000</t>
  </si>
  <si>
    <t>Not Applicable</t>
  </si>
  <si>
    <t>Note 2: ASIC identified that the Initial Statutory Report was not operating as intended and the question on Estimated remuneration was not being answered in some circumstances. 
The report was amended on 9 May 2022 to correct this.</t>
  </si>
  <si>
    <t>Figure 3.3.15 - Initial external administrators' and receivers' reports by remuneration of external administrator, 
ANNUAL PERCENTAGE</t>
  </si>
  <si>
    <t>Table 3.3.16.1 - Initial external administrators' and receivers' reports by remuneration of voluntary administrator, ANNUAL</t>
  </si>
  <si>
    <t>Table 3.3.16.2 - Initial external administrators' and receivers' reports by remuneration of deed administrator, ANNUAL</t>
  </si>
  <si>
    <t>Table 3.3.16.3 - Initial external administrators' and receivers' reports by remuneration of liquidator, ANNUAL</t>
  </si>
  <si>
    <t>Table 3.3.16.4 - Initial external administrators' and receivers' reports by remuneration of receiverships, ANNUAL</t>
  </si>
  <si>
    <t>Table 3.3.16.1 - Initial external administrators' and receivers' reports by remuneration of voluntary administrator, ANNUAL (Table ended due to discontinuation of Form EX01 from 27 March 2020)</t>
  </si>
  <si>
    <t>Estimated collectible voluntary administrator fees (including GST)</t>
  </si>
  <si>
    <t>Figure 3.3.16.1 - Initial external administrators' and receivers' reports by remuneration of voluntary administrator, ANNUAL PERCENTAGE (Figure ended due to discontinuation of Form EX01 from 27 March 2020)</t>
  </si>
  <si>
    <t>Estimated collectible administrator of company arrangement fees (including GST)</t>
  </si>
  <si>
    <t>Note 2: Amendments to the external administrator report implemented 29 September 2006 created a new category for 'Not applicable'. Prior to this amendment a registered liquidator was not required to provide a response to the question. Where this occurred we have recorded this response as 'Not applicable' to reconcile to the total number of initial external administrators' reports.</t>
  </si>
  <si>
    <t>Figure 3.3.16.2 - Initial external administrators' and receivers' reports by remuneration of deed administrator, ANNUAL PERCENTAGE (Figure ended due to discontinuation of Form EX01 from 27 March 2020)</t>
  </si>
  <si>
    <t>Table 3.3.16.3 - Initial external administrators' and receivers' reports by remuneration of liquidator, ANNUAL (Table ended due to discontinuation of Form EX01 from 27 March 2020)</t>
  </si>
  <si>
    <t>Estimated collectible liquidator fees (including GST)</t>
  </si>
  <si>
    <t>Figure 3.3.16.3 - Initial external administrators' and receivers' reports by remuneration of liquidator, ANNUAL PERCENTAGE (Figure ended due to discontinuation of Form EX01 from 27 March 2020)</t>
  </si>
  <si>
    <t>Table 3.3.16.4 - Initial external administrators' and receivers' reports by remuneration of receiverships, ANNUAL 
(Table ended due to discontinuation of Form EX01 from 27 March 2020)</t>
  </si>
  <si>
    <t>Estimated collectible receiver/managing controller/controller fees (including GST)</t>
  </si>
  <si>
    <t>Figure 3.3.16.4 - Initial external administrators' and receivers' reports by remuneration of receiverships, ANNUAL PERCENTAGE (Figure ended due to discontinuation of Form EX01 from 27 March 2020)</t>
  </si>
  <si>
    <t>Table 3.3.17.1 - Initial external administrators' and receivers' reports by categories of possible misconduct, ANNUAL</t>
  </si>
  <si>
    <t>Table 3.3.17.2 - Initial external administrators' and receivers' reports by possible pre-appointment criminal misconduct, ANNUAL</t>
  </si>
  <si>
    <t>Table 3.3.17.3 - Initial external administrators' and receivers' reports by possible breaches of civil obligations, ANNUAL</t>
  </si>
  <si>
    <t>Table 3.3.17.1 - Initial external administrators' and receivers' reports by categories of possible misconduct, ANNUAL 
(Table ended due to discontinuation of Form EX01 from 27 March 2020)</t>
  </si>
  <si>
    <t>Categories of alleged possible misconduct</t>
  </si>
  <si>
    <t>Reports with no misconduct reported</t>
  </si>
  <si>
    <t>Pre-appointment criminal misconduct</t>
  </si>
  <si>
    <t>Post-appointment criminal misconduct</t>
  </si>
  <si>
    <t>Alleged breaches of civil obligations</t>
  </si>
  <si>
    <t>Other criminal offences</t>
  </si>
  <si>
    <t>Other possible misconduct</t>
  </si>
  <si>
    <t>Total possible misconduct</t>
  </si>
  <si>
    <t>Note 2: More than one report of alleged misconduct can be nominated. The number of reports of alleged misconduct will exceed the number of reports lodged.</t>
  </si>
  <si>
    <t>Figure 3.3.17.1 - Initial external administrators' and receivers' reports by categories of possible misconduct, ANNUAL PERCENTAGE 
(Table ended due to discontinuation of Form EX01 from 27 March 2020)</t>
  </si>
  <si>
    <t>Table 3.3.17.2 - Initial external administrators' and receivers' reports by possible pre-appointment criminal misconduct, ANNUAL 
(Table ended due to discontinuation of Form EX01 from 27 March 2020)</t>
  </si>
  <si>
    <t>Section 184 Good faith, use of position and use of information—
Directors’, officers’ and employees’ duties</t>
  </si>
  <si>
    <t>Section 206A Disqualified persons not to manage corporations</t>
  </si>
  <si>
    <t>Sections 286 &amp; 344(2) Obligation to keep financial records</t>
  </si>
  <si>
    <t>Section 471A Powers of other officers suspended during winding up</t>
  </si>
  <si>
    <t>Section 588G(3) Insolvent trading</t>
  </si>
  <si>
    <t>Section 590 Offences by officers or employees</t>
  </si>
  <si>
    <t>Section 596AB Agreements to avoid employee entitlements</t>
  </si>
  <si>
    <t>Other criminal offences under the Corporations Act</t>
  </si>
  <si>
    <t>Total possible pre-appointment criminal misconduct</t>
  </si>
  <si>
    <t>Figure 3.3.17.2 - Initial external administrators' and receivers' reports by possible pre-appointment criminal misconduct, ANNUAL PERCENTAGE 
(Table ended due to discontinuation of Form EX01 from 27 March 2020)</t>
  </si>
  <si>
    <t>Table 3.3.17.3 - Initial external administrators' and receivers' reports by possible breaches of civil obligations, ANNUAL 
(Table ended due to discontinuation of Form EX01 from 27 March 2020)</t>
  </si>
  <si>
    <t>Section 180 Care and diligence—
Directors’ and officers’ duties</t>
  </si>
  <si>
    <t>Section 181 Good faith—Directors’ and officers’ duties</t>
  </si>
  <si>
    <t>Section 182 Use of position—
Directors’, officers’ and employees’ duties</t>
  </si>
  <si>
    <t>Section 183 Use of information—
Directors’, officers’ and employees’ duties</t>
  </si>
  <si>
    <t>Sections 286 &amp; 344(1) Obligation to keep financial records</t>
  </si>
  <si>
    <t>Section 588G(1)–(2) Insolvent trading</t>
  </si>
  <si>
    <t>Total possible breaches of civil obligations</t>
  </si>
  <si>
    <t>Figure 3.3.17.3 - Initial external administrators' and receivers' reports by possible breaches of civil obligations, 
ANNUAL PERCENTAGE (Table ended due to discontinuation of Form EX01 from 27 March 2020)</t>
  </si>
  <si>
    <t xml:space="preserve">Table 3.3.18.1 - Initial external administrators' and receivers' reports by reasons for lodging the report, ANNUAL </t>
  </si>
  <si>
    <t>Table 3.3.18.2 - Initial external administrators' and receivers' reports by categories of possible misconduct, ANNUAL</t>
  </si>
  <si>
    <t>Table 3.3.18.3 - Initial external administrators' and receivers' reports by categories of possible misconduct: directors duties, ANNUAL</t>
  </si>
  <si>
    <t>Table 3.3.18.4 - Initial external administrators' and receivers' reports that report offences under the Act or another Commonwealth or state or territory law not addressed elsewhere in the report, ANNUAL</t>
  </si>
  <si>
    <t>Reason for lodging a report</t>
  </si>
  <si>
    <t xml:space="preserve">Reports alleging misconduct </t>
  </si>
  <si>
    <t xml:space="preserve">Reporting alleged misconduct </t>
  </si>
  <si>
    <t>Dividend in liquidation – company may be unable to pay unsecured creditors more than 50c in the dollar</t>
  </si>
  <si>
    <t>For statistical purpose only</t>
  </si>
  <si>
    <t>Reports not alleging misconduct</t>
  </si>
  <si>
    <t>Reports alleging misconduct (a)</t>
  </si>
  <si>
    <t>Reports alleging misconduct but no misconduct subsequently reported (b)</t>
  </si>
  <si>
    <t>Reports with detail of alleged misconduct reported
 (a minus b)</t>
  </si>
  <si>
    <t>Reports not alleging misconduct or with no detail of misconduct reported</t>
  </si>
  <si>
    <t>Note 1: More than one reason for lodging can be nominated in each report. The number of reasons will exceed the number of reports lodged.</t>
  </si>
  <si>
    <t>Note 3:Some reports citing the reason for lodging as being to report  alleged misconduct did not subsequently report any offences to ASIC</t>
  </si>
  <si>
    <t>Note 4: Some reports are lodged for statistical purposes only where there are no offences to report and the company is expected to pay more than 50 cents in the dollar to unsecured creditors</t>
  </si>
  <si>
    <t>Section 588G(1),
(2), (3)–
Insolvent trading</t>
  </si>
  <si>
    <t>Sections 180, 181, 182, 
183, 184— Directors duties</t>
  </si>
  <si>
    <t>Sections 286 &amp; 344(2)—
Obligation to keep financial records</t>
  </si>
  <si>
    <t>Section 530B—
Requirement to provide liquidator with company’s books</t>
  </si>
  <si>
    <t>Section 530A—
Officers to help liquidator</t>
  </si>
  <si>
    <t>Sections 429, 438B &amp; 475—
Report as to company’s affairs</t>
  </si>
  <si>
    <t>Section 590—
Offences by officers or employees</t>
  </si>
  <si>
    <t>Other misconduct</t>
  </si>
  <si>
    <t>Offences under the Act or another Commonwealth or state or territory law not addressed elsewhere in the report</t>
  </si>
  <si>
    <t>Section 198G —Exercise of powers while under external administration</t>
  </si>
  <si>
    <t>Section 206A—
Disqualified persons not to manage corporations</t>
  </si>
  <si>
    <t>Section 596AB—
Agreements to avoid employee entitlements</t>
  </si>
  <si>
    <t>Officers duty to prevent creditor-defeating disposition</t>
  </si>
  <si>
    <t>Procuring creditor-defeating disposition</t>
  </si>
  <si>
    <t>CHANGE FROM PREVIOUS FINANCIAL YEAR (%)</t>
  </si>
  <si>
    <t>Note 2: External Administrators or Receivers/Managing Controllers commonly nominate multiple offences in a report.</t>
  </si>
  <si>
    <t>Note 3: If an External Administrator or Receiver/Managing Controller identifies director's duties offences, they then identify whether or not there are multiple offences and specify if they relate to either 180, 181, 182, 183 and or 184. See Table 3.3.17.2 for further information on the number of director duty offences reported.</t>
  </si>
  <si>
    <t>Note 4: Officers duty to prevent and procuring creditor defeating dispositions was introduced to the list of possible misconduct from 18 March 2024.</t>
  </si>
  <si>
    <t>Figure 3.3.18.3 - Initial external administrators' and receivers' reports by categories of possible misconduct, ANNUAL PERCENTAGE</t>
  </si>
  <si>
    <t>Sections 180— directors duties</t>
  </si>
  <si>
    <t>Sections 181— Directors duties</t>
  </si>
  <si>
    <t>Sections 182— Directors duties</t>
  </si>
  <si>
    <t>Sections 183— Directors duties</t>
  </si>
  <si>
    <t>Sections 184— Directors duties</t>
  </si>
  <si>
    <t>Figure 3.3.18.2 - Initial external administrators' and receivers' reports by categories of possible misconduct of directors duties, ANNUAL PERCENTAGE</t>
  </si>
  <si>
    <t>Agency registered liquidator referred the matter to</t>
  </si>
  <si>
    <t>No of reports with offences under the Act or another Commonwealth or state or territory law not addressed elsewhere in the report</t>
  </si>
  <si>
    <t>Not referred to another agency</t>
  </si>
  <si>
    <t>Referred to another agency</t>
  </si>
  <si>
    <t>Australian Competition and Consumer Commission</t>
  </si>
  <si>
    <t>Australian Crime Commission</t>
  </si>
  <si>
    <t>Australian Federal Police</t>
  </si>
  <si>
    <t>Australian Taxation Office</t>
  </si>
  <si>
    <t>Fair Trading/ Consumer Affairs</t>
  </si>
  <si>
    <t>Fair Work Ombudsman</t>
  </si>
  <si>
    <t>State or territory police</t>
  </si>
  <si>
    <t>Note 1: An alleged offence may be referred to more than one agency.</t>
  </si>
  <si>
    <t>Table 3.3.19.1 - Initial external administrators' and receivers' reports by obtaining the company's books and records, ANNUAL</t>
  </si>
  <si>
    <t>Table 3.3.19.2 - Initial external administrators' and receivers' reports by type of records missing where all the books and records were obtained, ANNUAL</t>
  </si>
  <si>
    <t>Did the registered liquidator obtain all of the books and records?</t>
  </si>
  <si>
    <t>Where all books and records obtained, in the registered liquidator's opinion were the books and records adequate?</t>
  </si>
  <si>
    <t>Reasons provided by the registered liquidator about why not all of the books and records were obtained</t>
  </si>
  <si>
    <t>No of reports</t>
  </si>
  <si>
    <t>Yes</t>
  </si>
  <si>
    <t>No</t>
  </si>
  <si>
    <t>Books and records were destroyed</t>
  </si>
  <si>
    <t>Director(s) has not provided books and records</t>
  </si>
  <si>
    <t>I cannot locate books and records</t>
  </si>
  <si>
    <t>The company never kept all books and records</t>
  </si>
  <si>
    <t>Note 2: More than one reason can be nominated in each report about why not all books and records were obtained. The number of reasons given will exceed the number of reports lodged where not all records were obtained.</t>
  </si>
  <si>
    <t>Type of records</t>
  </si>
  <si>
    <t>No of reports where all the books and records were obtained but not considered adequate</t>
  </si>
  <si>
    <t>Asset registers</t>
  </si>
  <si>
    <t>Bank statements, cash records (or electronic equivalent)</t>
  </si>
  <si>
    <t>Contracts and agreements, deeds, debentures, loan documents</t>
  </si>
  <si>
    <t>Creditor and supplier records</t>
  </si>
  <si>
    <t>Employee records</t>
  </si>
  <si>
    <t>Filenotes/ transcripts of records of conversation, correspondence with third parties such as employees, suppliers, customers, bankers and others</t>
  </si>
  <si>
    <t>Filenotes/ transcripts of records of conversation, emails, internal memorandums, letters and correspondence</t>
  </si>
  <si>
    <t>Financial statements</t>
  </si>
  <si>
    <t>General ledgers and journals, or working papers</t>
  </si>
  <si>
    <t>Intercompany transactions</t>
  </si>
  <si>
    <t>Invoices and statements received and paid, unpaid invoices</t>
  </si>
  <si>
    <t>Legal, accounting or other advice made by the relevant person concerning any relevant transaction(s) and their effects</t>
  </si>
  <si>
    <t>Monthly or other management accounts</t>
  </si>
  <si>
    <t>Sales and debtor records</t>
  </si>
  <si>
    <t>Superannuation records</t>
  </si>
  <si>
    <t>Taxation records</t>
  </si>
  <si>
    <t xml:space="preserve">Total </t>
  </si>
  <si>
    <t>Note 2: More than one type of record can be nominated as missing for each report lodged where the books and records were not considered adequate.</t>
  </si>
  <si>
    <t>Table 3.3.20 - Initial external administrators' and receivers' reports by recovery proceeding, ANNUAL</t>
  </si>
  <si>
    <t>Has the registered liquidator initiated, or are they considering initiating, recovery proceedings under Part 5.7B of the Act?</t>
  </si>
  <si>
    <t>Type of recovery proceedings initiated or being considered</t>
  </si>
  <si>
    <t>Reasons for not initiating recovery proceedings</t>
  </si>
  <si>
    <t>Has a creditor commenced, or indicated that they intend to commence, action to recover compensation for loss resulting from insolvent trading?</t>
  </si>
  <si>
    <t>Total reports</t>
  </si>
  <si>
    <t>Unfair preference payments</t>
  </si>
  <si>
    <t>Uncommercial transactions</t>
  </si>
  <si>
    <t>Insolvent trading</t>
  </si>
  <si>
    <t>Cannot locate relevant parties</t>
  </si>
  <si>
    <t>Financial capacity of relevant parties</t>
  </si>
  <si>
    <t>Insufficient evidence</t>
  </si>
  <si>
    <t>Insufficient funding</t>
  </si>
  <si>
    <t>Note 2: More than one type of recovery proceeding can be nominated in a report where the registered liquidator has indicated that they have initiated or are considering initiating proceedings.</t>
  </si>
  <si>
    <t>Note 3: 'Reasons for not initiating recovery proceedings' is only answered where the registered liquidator answered 'No' to the question as to whether they have or are considering initiating recovery proceedings. More than one reason can be nominated in a report.</t>
  </si>
  <si>
    <t>Note 4: ASIC identified that the Initial Statutory Report was not operating as intended and the question on the expected commencement of recovery action was not being 
answered in some circumstances. The report was amended on 9 May 2022 to correct this.</t>
  </si>
  <si>
    <t>Table 3.3.21 - Initial external administrators' and receivers' reports by conduct of a public examiation, ANNUAL</t>
  </si>
  <si>
    <t>Has the registered liquidator conducted a public examination of a company officer or any other person</t>
  </si>
  <si>
    <t>Does the registered liquidator propose to make an application to the Court for an examination under s596A or s596B of the Act</t>
  </si>
  <si>
    <t>Note 2: ASIC identified that the Initial Statutory Report was not operating as intended and the questions on conducting public examinations was not being 
answered in some circumstances. The report was amended on 9 May 2022 to correct this.</t>
  </si>
  <si>
    <t>Table 3.3.22 - Initial external administrators' and receivers' reports by existence of shadow director and or advisor(s), ANNUAL</t>
  </si>
  <si>
    <t xml:space="preserve">In your opinion are there defacto/shadow directors </t>
  </si>
  <si>
    <t>Is the defacto/shadow director residing in Australia</t>
  </si>
  <si>
    <t>Reason(s) why the registered liquidator has identified this person as a defacto/shadow director</t>
  </si>
  <si>
    <t>Is the registered liquidator aware of an advisor(s) assisting the company prior to your appointment</t>
  </si>
  <si>
    <t>What best describes who the advisor was</t>
  </si>
  <si>
    <t>Number of Directors</t>
  </si>
  <si>
    <t>Appointed without authorisation</t>
  </si>
  <si>
    <t>Signatory to the company bank account</t>
  </si>
  <si>
    <t>Incurred debts that led the company to become insolvent prior to the appointment of the current directors</t>
  </si>
  <si>
    <t>Exercised control over the company and its activities</t>
  </si>
  <si>
    <t>Accountant</t>
  </si>
  <si>
    <t>Lawyer</t>
  </si>
  <si>
    <t>Myself/my firm</t>
  </si>
  <si>
    <t>Registered liquidator</t>
  </si>
  <si>
    <t>3.3 - External administrators' and receivers' reports time series for 1 July 2004–30 June 2025</t>
  </si>
  <si>
    <t>2023-2025</t>
  </si>
  <si>
    <t>2024-2025</t>
  </si>
  <si>
    <t>Released: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</si>
</sst>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3" formatCode="_-* #,##0.00_-;\-* #,##0.00_-;_-* &quot;-&quot;??_-;_-@_-"/>
    <numFmt numFmtId="164" formatCode="0.0%"/>
    <numFmt numFmtId="165" formatCode="_-* #,##0_-;\-* #,##0_-;_-* &quot;-&quot;??_-;_-@_-"/>
  </numFmts>
  <fonts count="25" x14ac:knownFonts="1">
    <font>
      <sz val="11"/>
      <color theme="1"/>
      <name val="Calibri"/>
      <family val="2"/>
      <scheme val="minor"/>
    </font>
    <font>
      <sz val="11"/>
      <color theme="1"/>
      <name val="Calibri"/>
      <family val="2"/>
      <scheme val="minor"/>
    </font>
    <font>
      <sz val="8.25"/>
      <color rgb="FF000000"/>
      <name val="Verdana"/>
      <family val="2"/>
    </font>
    <font>
      <b/>
      <sz val="12"/>
      <name val="Arial"/>
      <family val="2"/>
    </font>
    <font>
      <b/>
      <sz val="10"/>
      <name val="Arial"/>
      <family val="2"/>
    </font>
    <font>
      <sz val="8"/>
      <name val="Arial"/>
      <family val="2"/>
    </font>
    <font>
      <sz val="12"/>
      <name val="Arial"/>
      <family val="2"/>
    </font>
    <font>
      <u/>
      <sz val="11"/>
      <color theme="10"/>
      <name val="Calibri"/>
      <family val="2"/>
    </font>
    <font>
      <b/>
      <sz val="12"/>
      <color theme="10"/>
      <name val="Arial"/>
      <family val="2"/>
    </font>
    <font>
      <sz val="8"/>
      <color indexed="12"/>
      <name val="Arial"/>
      <family val="2"/>
    </font>
    <font>
      <sz val="11"/>
      <color rgb="FFFF0000"/>
      <name val="Calibri"/>
      <family val="2"/>
      <scheme val="minor"/>
    </font>
    <font>
      <b/>
      <sz val="10"/>
      <color rgb="FFFF0000"/>
      <name val="Arial"/>
      <family val="2"/>
    </font>
    <font>
      <sz val="8"/>
      <color rgb="FFFF0000"/>
      <name val="Arial"/>
      <family val="2"/>
    </font>
    <font>
      <b/>
      <sz val="8"/>
      <color rgb="FFFF0000"/>
      <name val="Arial"/>
      <family val="2"/>
    </font>
    <font>
      <sz val="11"/>
      <name val="Calibri"/>
      <family val="2"/>
      <scheme val="minor"/>
    </font>
    <font>
      <b/>
      <sz val="8"/>
      <name val="Arial"/>
      <family val="2"/>
    </font>
    <font>
      <sz val="10"/>
      <color theme="1"/>
      <name val="Tahoma"/>
      <family val="2"/>
    </font>
    <font>
      <b/>
      <sz val="9"/>
      <name val="Calibri"/>
      <family val="2"/>
      <scheme val="minor"/>
    </font>
    <font>
      <sz val="8"/>
      <name val="Calibri"/>
      <family val="2"/>
      <scheme val="minor"/>
    </font>
    <font>
      <sz val="9"/>
      <color theme="1"/>
      <name val="Calibri"/>
      <family val="2"/>
      <scheme val="minor"/>
    </font>
    <font>
      <sz val="8"/>
      <color theme="1"/>
      <name val="Arial"/>
      <family val="2"/>
    </font>
    <font>
      <sz val="11"/>
      <color rgb="FF000000"/>
      <name val="Calibri"/>
      <family val="2"/>
      <scheme val="minor"/>
    </font>
    <font>
      <b/>
      <sz val="11"/>
      <name val="Calibri"/>
      <family val="2"/>
      <scheme val="minor"/>
    </font>
    <font>
      <sz val="11"/>
      <color rgb="FF006100"/>
      <name val="Calibri"/>
      <family val="2"/>
      <scheme val="minor"/>
    </font>
    <font>
      <sz val="9"/>
      <name val="Calibri"/>
      <family val="2"/>
      <scheme val="minor"/>
    </font>
  </fonts>
  <fills count="5">
    <fill>
      <patternFill patternType="none"/>
    </fill>
    <fill>
      <patternFill patternType="gray125"/>
    </fill>
    <fill>
      <patternFill patternType="solid">
        <fgColor rgb="FFC6EFCE"/>
      </patternFill>
    </fill>
    <fill>
      <patternFill patternType="solid">
        <fgColor theme="4" tint="0.79998168889431442"/>
        <bgColor indexed="65"/>
      </patternFill>
    </fill>
    <fill>
      <patternFill patternType="solid">
        <fgColor theme="0" tint="-0.14999847407452621"/>
        <bgColor indexed="64"/>
      </patternFill>
    </fill>
  </fills>
  <borders count="20">
    <border>
      <left/>
      <right/>
      <top/>
      <bottom/>
      <diagonal/>
    </border>
    <border>
      <left/>
      <right/>
      <top style="thin">
        <color indexed="8"/>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s>
  <cellStyleXfs count="11">
    <xf numFmtId="0" fontId="0"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6" fillId="0" borderId="0"/>
    <xf numFmtId="9" fontId="16" fillId="0" borderId="0" applyFont="0" applyFill="0" applyBorder="0" applyAlignment="0" applyProtection="0"/>
    <xf numFmtId="0" fontId="1" fillId="0" borderId="0"/>
    <xf numFmtId="0" fontId="16" fillId="0" borderId="0"/>
    <xf numFmtId="9" fontId="16" fillId="0" borderId="0" applyFont="0" applyFill="0" applyBorder="0" applyAlignment="0" applyProtection="0"/>
    <xf numFmtId="43" fontId="1" fillId="0" borderId="0" applyFont="0" applyFill="0" applyBorder="0" applyAlignment="0" applyProtection="0"/>
    <xf numFmtId="0" fontId="23" fillId="2" borderId="0" applyNumberFormat="0" applyBorder="0" applyAlignment="0" applyProtection="0"/>
    <xf numFmtId="0" fontId="1" fillId="3" borderId="0" applyNumberFormat="0" applyBorder="0" applyAlignment="0" applyProtection="0"/>
  </cellStyleXfs>
  <cellXfs count="250">
    <xf numFmtId="0" fontId="0" fillId="0" borderId="0" xfId="0"/>
    <xf numFmtId="0" fontId="2" fillId="0" borderId="0" xfId="0" applyFont="1"/>
    <xf numFmtId="0" fontId="4" fillId="0" borderId="0" xfId="0" applyFont="1" applyAlignment="1">
      <alignment horizontal="left"/>
    </xf>
    <xf numFmtId="0" fontId="6" fillId="0" borderId="1" xfId="0" applyFont="1" applyBorder="1" applyAlignment="1">
      <alignment horizontal="left"/>
    </xf>
    <xf numFmtId="0" fontId="8" fillId="0" borderId="0" xfId="2" applyFont="1" applyAlignment="1" applyProtection="1">
      <alignment horizontal="left"/>
    </xf>
    <xf numFmtId="0" fontId="9" fillId="0" borderId="0" xfId="0" applyFont="1" applyAlignment="1">
      <alignment horizontal="left"/>
    </xf>
    <xf numFmtId="0" fontId="0" fillId="0" borderId="0" xfId="0" applyAlignment="1">
      <alignment horizontal="left"/>
    </xf>
    <xf numFmtId="0" fontId="12" fillId="0" borderId="0" xfId="0" applyFont="1" applyAlignment="1">
      <alignment horizontal="left"/>
    </xf>
    <xf numFmtId="3" fontId="12" fillId="0" borderId="0" xfId="0" applyNumberFormat="1" applyFont="1" applyAlignment="1">
      <alignment horizontal="right"/>
    </xf>
    <xf numFmtId="0" fontId="5" fillId="0" borderId="0" xfId="0" applyFont="1" applyAlignment="1">
      <alignment horizontal="right" wrapText="1"/>
    </xf>
    <xf numFmtId="3" fontId="5" fillId="0" borderId="0" xfId="0" applyNumberFormat="1" applyFont="1" applyAlignment="1">
      <alignment horizontal="right"/>
    </xf>
    <xf numFmtId="3" fontId="15" fillId="0" borderId="0" xfId="0" applyNumberFormat="1" applyFont="1" applyAlignment="1">
      <alignment horizontal="right"/>
    </xf>
    <xf numFmtId="164" fontId="5" fillId="0" borderId="0" xfId="1" applyNumberFormat="1" applyFont="1" applyAlignment="1">
      <alignment horizontal="right"/>
    </xf>
    <xf numFmtId="164" fontId="15" fillId="0" borderId="0" xfId="1" applyNumberFormat="1" applyFont="1" applyAlignment="1">
      <alignment horizontal="right"/>
    </xf>
    <xf numFmtId="0" fontId="5" fillId="0" borderId="0" xfId="0" quotePrefix="1" applyFont="1" applyAlignment="1">
      <alignment horizontal="left"/>
    </xf>
    <xf numFmtId="6" fontId="5" fillId="0" borderId="0" xfId="0" applyNumberFormat="1" applyFont="1" applyAlignment="1">
      <alignment horizontal="right" wrapText="1"/>
    </xf>
    <xf numFmtId="0" fontId="5" fillId="0" borderId="14" xfId="0" applyFont="1" applyBorder="1" applyAlignment="1">
      <alignment horizontal="right" wrapText="1"/>
    </xf>
    <xf numFmtId="0" fontId="15" fillId="0" borderId="7" xfId="0" applyFont="1" applyBorder="1" applyAlignment="1">
      <alignment horizontal="right" wrapText="1"/>
    </xf>
    <xf numFmtId="0" fontId="15" fillId="0" borderId="13" xfId="0" applyFont="1" applyBorder="1" applyAlignment="1">
      <alignment horizontal="right" wrapText="1"/>
    </xf>
    <xf numFmtId="164" fontId="5" fillId="0" borderId="0" xfId="1" applyNumberFormat="1" applyFont="1" applyBorder="1" applyAlignment="1">
      <alignment horizontal="right"/>
    </xf>
    <xf numFmtId="164" fontId="5" fillId="0" borderId="6" xfId="1" applyNumberFormat="1" applyFont="1" applyBorder="1" applyAlignment="1">
      <alignment horizontal="right"/>
    </xf>
    <xf numFmtId="0" fontId="10" fillId="0" borderId="0" xfId="0" applyFont="1"/>
    <xf numFmtId="0" fontId="14" fillId="0" borderId="0" xfId="0" applyFont="1"/>
    <xf numFmtId="0" fontId="5" fillId="0" borderId="15" xfId="0" applyFont="1" applyBorder="1" applyAlignment="1">
      <alignment horizontal="left"/>
    </xf>
    <xf numFmtId="164" fontId="5" fillId="0" borderId="0" xfId="1" applyNumberFormat="1" applyFont="1" applyFill="1" applyAlignment="1">
      <alignment horizontal="right"/>
    </xf>
    <xf numFmtId="164" fontId="15" fillId="0" borderId="0" xfId="1" applyNumberFormat="1" applyFont="1" applyFill="1" applyAlignment="1">
      <alignment horizontal="right"/>
    </xf>
    <xf numFmtId="3" fontId="15" fillId="0" borderId="5" xfId="0" applyNumberFormat="1" applyFont="1" applyBorder="1" applyAlignment="1">
      <alignment horizontal="right"/>
    </xf>
    <xf numFmtId="3" fontId="5" fillId="0" borderId="5" xfId="0" applyNumberFormat="1" applyFont="1" applyBorder="1" applyAlignment="1">
      <alignment horizontal="right"/>
    </xf>
    <xf numFmtId="164" fontId="5" fillId="0" borderId="5" xfId="1" applyNumberFormat="1" applyFont="1" applyBorder="1" applyAlignment="1">
      <alignment horizontal="right"/>
    </xf>
    <xf numFmtId="3" fontId="5" fillId="0" borderId="12" xfId="0" applyNumberFormat="1" applyFont="1" applyBorder="1" applyAlignment="1">
      <alignment horizontal="right"/>
    </xf>
    <xf numFmtId="3" fontId="5" fillId="0" borderId="13" xfId="0" applyNumberFormat="1" applyFont="1" applyBorder="1" applyAlignment="1">
      <alignment horizontal="right"/>
    </xf>
    <xf numFmtId="164" fontId="5" fillId="0" borderId="12" xfId="1" applyNumberFormat="1" applyFont="1" applyBorder="1" applyAlignment="1">
      <alignment horizontal="right"/>
    </xf>
    <xf numFmtId="164" fontId="5" fillId="0" borderId="13" xfId="1" applyNumberFormat="1" applyFont="1" applyBorder="1" applyAlignment="1">
      <alignment horizontal="right"/>
    </xf>
    <xf numFmtId="3" fontId="15" fillId="0" borderId="12" xfId="0" applyNumberFormat="1" applyFont="1" applyBorder="1" applyAlignment="1">
      <alignment horizontal="right"/>
    </xf>
    <xf numFmtId="3" fontId="15" fillId="0" borderId="13" xfId="0" applyNumberFormat="1" applyFont="1" applyBorder="1" applyAlignment="1">
      <alignment horizontal="right"/>
    </xf>
    <xf numFmtId="0" fontId="5" fillId="0" borderId="0" xfId="0" applyFont="1" applyAlignment="1">
      <alignment horizontal="left" vertical="center"/>
    </xf>
    <xf numFmtId="164" fontId="5" fillId="0" borderId="0" xfId="1" applyNumberFormat="1" applyFont="1" applyAlignment="1">
      <alignment horizontal="right" vertical="center"/>
    </xf>
    <xf numFmtId="3" fontId="5" fillId="0" borderId="0" xfId="0" applyNumberFormat="1" applyFont="1" applyAlignment="1">
      <alignment horizontal="right" vertical="center"/>
    </xf>
    <xf numFmtId="0" fontId="14" fillId="0" borderId="0" xfId="0" applyFont="1" applyAlignment="1">
      <alignment vertical="center"/>
    </xf>
    <xf numFmtId="9" fontId="0" fillId="0" borderId="0" xfId="0" applyNumberFormat="1"/>
    <xf numFmtId="164" fontId="15" fillId="0" borderId="0" xfId="1" applyNumberFormat="1" applyFont="1" applyFill="1" applyBorder="1" applyAlignment="1">
      <alignment horizontal="right"/>
    </xf>
    <xf numFmtId="164" fontId="5" fillId="0" borderId="0" xfId="1" applyNumberFormat="1" applyFont="1" applyFill="1" applyBorder="1" applyAlignment="1">
      <alignment horizontal="right"/>
    </xf>
    <xf numFmtId="164" fontId="10" fillId="0" borderId="0" xfId="1" applyNumberFormat="1" applyFont="1" applyFill="1"/>
    <xf numFmtId="0" fontId="15" fillId="0" borderId="0" xfId="0" applyFont="1" applyAlignment="1">
      <alignment horizontal="left"/>
    </xf>
    <xf numFmtId="3" fontId="14" fillId="0" borderId="0" xfId="0" applyNumberFormat="1" applyFont="1"/>
    <xf numFmtId="164" fontId="14" fillId="0" borderId="0" xfId="1" applyNumberFormat="1" applyFont="1"/>
    <xf numFmtId="0" fontId="22" fillId="0" borderId="0" xfId="0" applyFont="1"/>
    <xf numFmtId="0" fontId="15" fillId="0" borderId="0" xfId="0" applyFont="1" applyAlignment="1">
      <alignment horizontal="right" wrapText="1"/>
    </xf>
    <xf numFmtId="164" fontId="14" fillId="0" borderId="0" xfId="0" applyNumberFormat="1" applyFont="1" applyAlignment="1">
      <alignment horizontal="center"/>
    </xf>
    <xf numFmtId="3" fontId="15" fillId="0" borderId="0" xfId="0" applyNumberFormat="1" applyFont="1" applyAlignment="1">
      <alignment horizontal="center" vertical="center"/>
    </xf>
    <xf numFmtId="164" fontId="12" fillId="0" borderId="0" xfId="1" applyNumberFormat="1" applyFont="1" applyFill="1" applyBorder="1"/>
    <xf numFmtId="9" fontId="14" fillId="0" borderId="0" xfId="1" applyFont="1"/>
    <xf numFmtId="0" fontId="3" fillId="0" borderId="0" xfId="0" applyFont="1" applyAlignment="1">
      <alignment horizontal="left"/>
    </xf>
    <xf numFmtId="49" fontId="5" fillId="0" borderId="0" xfId="9" applyNumberFormat="1" applyFont="1" applyFill="1" applyBorder="1" applyAlignment="1">
      <alignment horizontal="right" wrapText="1"/>
    </xf>
    <xf numFmtId="49" fontId="5" fillId="0" borderId="0" xfId="10" applyNumberFormat="1" applyFont="1" applyFill="1" applyBorder="1" applyAlignment="1">
      <alignment horizontal="right" wrapText="1"/>
    </xf>
    <xf numFmtId="164" fontId="5" fillId="0" borderId="5" xfId="1" applyNumberFormat="1" applyFont="1" applyFill="1" applyBorder="1" applyAlignment="1">
      <alignment horizontal="right"/>
    </xf>
    <xf numFmtId="164" fontId="5" fillId="0" borderId="13" xfId="1" applyNumberFormat="1" applyFont="1" applyFill="1" applyBorder="1" applyAlignment="1">
      <alignment horizontal="right"/>
    </xf>
    <xf numFmtId="0" fontId="14" fillId="0" borderId="0" xfId="0" applyFont="1" applyAlignment="1">
      <alignment wrapText="1"/>
    </xf>
    <xf numFmtId="49" fontId="5" fillId="0" borderId="2" xfId="9" applyNumberFormat="1" applyFont="1" applyFill="1" applyBorder="1" applyAlignment="1">
      <alignment horizontal="right" wrapText="1"/>
    </xf>
    <xf numFmtId="164" fontId="5" fillId="0" borderId="0" xfId="1" applyNumberFormat="1" applyFont="1" applyFill="1" applyAlignment="1">
      <alignment horizontal="right" vertical="center"/>
    </xf>
    <xf numFmtId="165" fontId="15" fillId="0" borderId="7" xfId="8" applyNumberFormat="1" applyFont="1" applyFill="1" applyBorder="1"/>
    <xf numFmtId="164" fontId="5" fillId="0" borderId="0" xfId="1" applyNumberFormat="1" applyFont="1" applyFill="1" applyBorder="1"/>
    <xf numFmtId="49" fontId="15" fillId="0" borderId="2" xfId="10" applyNumberFormat="1" applyFont="1" applyFill="1" applyBorder="1" applyAlignment="1">
      <alignment horizontal="right" wrapText="1"/>
    </xf>
    <xf numFmtId="49" fontId="15" fillId="0" borderId="14" xfId="10" applyNumberFormat="1" applyFont="1" applyFill="1" applyBorder="1" applyAlignment="1">
      <alignment horizontal="right" wrapText="1"/>
    </xf>
    <xf numFmtId="0" fontId="5" fillId="0" borderId="0" xfId="0" applyFont="1" applyAlignment="1">
      <alignment horizontal="left"/>
    </xf>
    <xf numFmtId="0" fontId="1" fillId="0" borderId="0" xfId="0" applyFont="1"/>
    <xf numFmtId="164" fontId="12" fillId="0" borderId="0" xfId="1" applyNumberFormat="1" applyFont="1" applyFill="1"/>
    <xf numFmtId="0" fontId="14" fillId="0" borderId="0" xfId="0" applyFont="1" applyAlignment="1">
      <alignment horizontal="left"/>
    </xf>
    <xf numFmtId="49" fontId="5" fillId="0" borderId="3" xfId="9" applyNumberFormat="1" applyFont="1" applyFill="1" applyBorder="1" applyAlignment="1">
      <alignment horizontal="right" wrapText="1"/>
    </xf>
    <xf numFmtId="49" fontId="5" fillId="0" borderId="3" xfId="10" applyNumberFormat="1" applyFont="1" applyFill="1" applyBorder="1" applyAlignment="1">
      <alignment horizontal="right" wrapText="1"/>
    </xf>
    <xf numFmtId="49" fontId="15" fillId="0" borderId="0" xfId="10" applyNumberFormat="1" applyFont="1" applyFill="1" applyBorder="1" applyAlignment="1">
      <alignment horizontal="right" wrapText="1"/>
    </xf>
    <xf numFmtId="165" fontId="5" fillId="0" borderId="2" xfId="8" applyNumberFormat="1" applyFont="1" applyFill="1" applyBorder="1" applyAlignment="1">
      <alignment wrapText="1"/>
    </xf>
    <xf numFmtId="165" fontId="5" fillId="0" borderId="6" xfId="8" applyNumberFormat="1" applyFont="1" applyFill="1" applyBorder="1"/>
    <xf numFmtId="165" fontId="5" fillId="0" borderId="0" xfId="8" applyNumberFormat="1" applyFont="1" applyFill="1" applyBorder="1" applyAlignment="1">
      <alignment horizontal="right"/>
    </xf>
    <xf numFmtId="9" fontId="5" fillId="0" borderId="6" xfId="1" applyFont="1" applyFill="1" applyBorder="1"/>
    <xf numFmtId="9" fontId="5" fillId="0" borderId="0" xfId="1" applyFont="1" applyFill="1" applyBorder="1"/>
    <xf numFmtId="164" fontId="5" fillId="0" borderId="0" xfId="1" applyNumberFormat="1" applyFont="1" applyFill="1"/>
    <xf numFmtId="165" fontId="5" fillId="0" borderId="3" xfId="8" applyNumberFormat="1" applyFont="1" applyFill="1" applyBorder="1" applyAlignment="1">
      <alignment horizontal="right" wrapText="1"/>
    </xf>
    <xf numFmtId="165" fontId="5" fillId="0" borderId="0" xfId="8" applyNumberFormat="1" applyFont="1" applyFill="1" applyBorder="1"/>
    <xf numFmtId="165" fontId="5" fillId="0" borderId="5" xfId="8" applyNumberFormat="1" applyFont="1" applyFill="1" applyBorder="1" applyAlignment="1">
      <alignment horizontal="right"/>
    </xf>
    <xf numFmtId="164" fontId="15" fillId="0" borderId="0" xfId="1" applyNumberFormat="1" applyFont="1" applyFill="1" applyBorder="1"/>
    <xf numFmtId="165" fontId="15" fillId="0" borderId="0" xfId="8" applyNumberFormat="1" applyFont="1" applyFill="1" applyBorder="1"/>
    <xf numFmtId="164" fontId="15" fillId="0" borderId="6" xfId="1" applyNumberFormat="1" applyFont="1" applyFill="1" applyBorder="1" applyAlignment="1">
      <alignment horizontal="right"/>
    </xf>
    <xf numFmtId="165" fontId="5" fillId="0" borderId="3" xfId="8" applyNumberFormat="1" applyFont="1" applyFill="1" applyBorder="1" applyAlignment="1">
      <alignment horizontal="right"/>
    </xf>
    <xf numFmtId="0" fontId="10" fillId="0" borderId="0" xfId="0" applyFont="1" applyAlignment="1">
      <alignment horizontal="center"/>
    </xf>
    <xf numFmtId="0" fontId="14" fillId="0" borderId="0" xfId="0" applyFont="1" applyAlignment="1">
      <alignment horizontal="center"/>
    </xf>
    <xf numFmtId="0" fontId="5" fillId="0" borderId="0" xfId="0" applyFont="1" applyAlignment="1">
      <alignment horizontal="left" wrapText="1"/>
    </xf>
    <xf numFmtId="49" fontId="5" fillId="0" borderId="2" xfId="10" applyNumberFormat="1" applyFont="1" applyFill="1" applyBorder="1" applyAlignment="1">
      <alignment horizontal="right" wrapText="1"/>
    </xf>
    <xf numFmtId="0" fontId="15" fillId="0" borderId="15" xfId="0" applyFont="1" applyBorder="1" applyAlignment="1">
      <alignment horizontal="left"/>
    </xf>
    <xf numFmtId="0" fontId="15" fillId="0" borderId="0" xfId="0" applyFont="1" applyAlignment="1">
      <alignment horizontal="left" vertical="center"/>
    </xf>
    <xf numFmtId="3" fontId="15" fillId="0" borderId="0" xfId="0" applyNumberFormat="1" applyFont="1" applyAlignment="1">
      <alignment horizontal="right" vertical="center"/>
    </xf>
    <xf numFmtId="0" fontId="15" fillId="0" borderId="0" xfId="0" applyFont="1"/>
    <xf numFmtId="3" fontId="0" fillId="0" borderId="0" xfId="0" applyNumberFormat="1"/>
    <xf numFmtId="0" fontId="10" fillId="0" borderId="0" xfId="0" applyFont="1" applyAlignment="1">
      <alignment horizontal="left" vertical="top"/>
    </xf>
    <xf numFmtId="0" fontId="5" fillId="0" borderId="0" xfId="0" applyFont="1" applyAlignment="1">
      <alignment wrapText="1"/>
    </xf>
    <xf numFmtId="164" fontId="5" fillId="0" borderId="9" xfId="1" applyNumberFormat="1" applyFont="1" applyFill="1" applyBorder="1" applyAlignment="1">
      <alignment horizontal="right"/>
    </xf>
    <xf numFmtId="0" fontId="22" fillId="0" borderId="0" xfId="0" applyFont="1" applyAlignment="1">
      <alignment vertical="top" wrapText="1"/>
    </xf>
    <xf numFmtId="0" fontId="12" fillId="0" borderId="0" xfId="0" applyFont="1" applyAlignment="1">
      <alignment horizontal="left" wrapText="1"/>
    </xf>
    <xf numFmtId="165" fontId="15" fillId="0" borderId="13" xfId="8" applyNumberFormat="1" applyFont="1" applyFill="1" applyBorder="1"/>
    <xf numFmtId="164" fontId="5" fillId="0" borderId="12" xfId="1" applyNumberFormat="1" applyFont="1" applyFill="1" applyBorder="1"/>
    <xf numFmtId="164" fontId="5" fillId="0" borderId="13" xfId="1" applyNumberFormat="1" applyFont="1" applyFill="1" applyBorder="1"/>
    <xf numFmtId="165" fontId="15" fillId="0" borderId="0" xfId="8" applyNumberFormat="1" applyFont="1" applyFill="1"/>
    <xf numFmtId="9" fontId="5" fillId="0" borderId="0" xfId="1" applyFont="1" applyFill="1"/>
    <xf numFmtId="164" fontId="14" fillId="0" borderId="0" xfId="1" applyNumberFormat="1" applyFont="1" applyFill="1" applyBorder="1"/>
    <xf numFmtId="164" fontId="5" fillId="0" borderId="6" xfId="1" applyNumberFormat="1" applyFont="1" applyFill="1" applyBorder="1"/>
    <xf numFmtId="49" fontId="5" fillId="0" borderId="0" xfId="10" applyNumberFormat="1" applyFont="1" applyFill="1" applyBorder="1" applyAlignment="1">
      <alignment wrapText="1"/>
    </xf>
    <xf numFmtId="165" fontId="5" fillId="0" borderId="0" xfId="8" applyNumberFormat="1" applyFont="1" applyFill="1" applyAlignment="1">
      <alignment horizontal="right"/>
    </xf>
    <xf numFmtId="165" fontId="15" fillId="0" borderId="0" xfId="8" applyNumberFormat="1" applyFont="1" applyFill="1" applyBorder="1" applyAlignment="1">
      <alignment horizontal="right"/>
    </xf>
    <xf numFmtId="49" fontId="15" fillId="0" borderId="3" xfId="10" applyNumberFormat="1" applyFont="1" applyFill="1" applyBorder="1" applyAlignment="1">
      <alignment horizontal="right" wrapText="1"/>
    </xf>
    <xf numFmtId="165" fontId="15" fillId="0" borderId="6" xfId="8" applyNumberFormat="1" applyFont="1" applyFill="1" applyBorder="1"/>
    <xf numFmtId="165" fontId="15" fillId="0" borderId="0" xfId="8" applyNumberFormat="1" applyFont="1" applyFill="1" applyAlignment="1">
      <alignment horizontal="right"/>
    </xf>
    <xf numFmtId="0" fontId="5" fillId="0" borderId="0" xfId="9" applyFont="1" applyFill="1" applyAlignment="1">
      <alignment horizontal="left"/>
    </xf>
    <xf numFmtId="165" fontId="5" fillId="0" borderId="2" xfId="8" applyNumberFormat="1" applyFont="1" applyFill="1" applyBorder="1" applyAlignment="1">
      <alignment horizontal="right" wrapText="1"/>
    </xf>
    <xf numFmtId="0" fontId="15" fillId="0" borderId="0" xfId="0" applyFont="1" applyAlignment="1">
      <alignment horizontal="center"/>
    </xf>
    <xf numFmtId="0" fontId="4" fillId="0" borderId="0" xfId="0" applyFont="1" applyAlignment="1">
      <alignment horizontal="left" wrapText="1"/>
    </xf>
    <xf numFmtId="0" fontId="4" fillId="0" borderId="0" xfId="0" applyFont="1" applyAlignment="1">
      <alignment wrapText="1"/>
    </xf>
    <xf numFmtId="0" fontId="4" fillId="0" borderId="0" xfId="0" applyFont="1"/>
    <xf numFmtId="0" fontId="13" fillId="0" borderId="0" xfId="0" applyFont="1" applyAlignment="1">
      <alignment horizontal="center"/>
    </xf>
    <xf numFmtId="164" fontId="5" fillId="0" borderId="3" xfId="1" applyNumberFormat="1" applyFont="1" applyFill="1" applyBorder="1" applyAlignment="1">
      <alignment horizontal="right"/>
    </xf>
    <xf numFmtId="164" fontId="15" fillId="0" borderId="3" xfId="1" applyNumberFormat="1" applyFont="1" applyFill="1" applyBorder="1" applyAlignment="1">
      <alignment horizontal="right"/>
    </xf>
    <xf numFmtId="0" fontId="10" fillId="0" borderId="0" xfId="0" applyFont="1" applyAlignment="1">
      <alignment horizontal="left"/>
    </xf>
    <xf numFmtId="0" fontId="3" fillId="0" borderId="0" xfId="0" applyFont="1"/>
    <xf numFmtId="0" fontId="3" fillId="0" borderId="0" xfId="0" applyFont="1" applyAlignment="1">
      <alignment horizontal="left" vertical="top"/>
    </xf>
    <xf numFmtId="0" fontId="14" fillId="0" borderId="0" xfId="0" applyFont="1" applyAlignment="1">
      <alignment horizontal="left" vertical="top"/>
    </xf>
    <xf numFmtId="0" fontId="4" fillId="0" borderId="3" xfId="0" applyFont="1" applyBorder="1" applyAlignment="1">
      <alignment horizontal="left"/>
    </xf>
    <xf numFmtId="0" fontId="5" fillId="0" borderId="3" xfId="0" applyFont="1" applyBorder="1" applyAlignment="1">
      <alignment horizontal="left" wrapText="1"/>
    </xf>
    <xf numFmtId="0" fontId="18" fillId="0" borderId="0" xfId="0" applyFont="1"/>
    <xf numFmtId="3" fontId="24" fillId="0" borderId="0" xfId="0" applyNumberFormat="1" applyFont="1" applyAlignment="1">
      <alignment horizontal="right"/>
    </xf>
    <xf numFmtId="0" fontId="11" fillId="0" borderId="0" xfId="0" applyFont="1" applyAlignment="1">
      <alignment horizontal="left"/>
    </xf>
    <xf numFmtId="0" fontId="17" fillId="0" borderId="15" xfId="0" applyFont="1" applyBorder="1"/>
    <xf numFmtId="0" fontId="15" fillId="0" borderId="2" xfId="0" applyFont="1" applyBorder="1" applyAlignment="1">
      <alignment horizontal="right" wrapText="1"/>
    </xf>
    <xf numFmtId="3" fontId="15" fillId="0" borderId="7" xfId="0" applyNumberFormat="1" applyFont="1" applyBorder="1" applyAlignment="1">
      <alignment horizontal="right"/>
    </xf>
    <xf numFmtId="0" fontId="5" fillId="0" borderId="0" xfId="0" applyFont="1" applyAlignment="1">
      <alignment horizontal="right" vertical="center" wrapText="1"/>
    </xf>
    <xf numFmtId="0" fontId="5" fillId="0" borderId="0" xfId="0" applyFont="1" applyAlignment="1">
      <alignment horizontal="right"/>
    </xf>
    <xf numFmtId="164" fontId="5" fillId="0" borderId="0" xfId="1" applyNumberFormat="1" applyFont="1" applyFill="1" applyBorder="1" applyAlignment="1">
      <alignment horizontal="center"/>
    </xf>
    <xf numFmtId="0" fontId="5" fillId="0" borderId="2" xfId="0" applyFont="1" applyBorder="1" applyAlignment="1">
      <alignment horizontal="right" wrapText="1"/>
    </xf>
    <xf numFmtId="0" fontId="5" fillId="0" borderId="2" xfId="0" applyFont="1" applyBorder="1" applyAlignment="1">
      <alignment wrapText="1"/>
    </xf>
    <xf numFmtId="0" fontId="5" fillId="0" borderId="0" xfId="0" applyFont="1"/>
    <xf numFmtId="0" fontId="15" fillId="0" borderId="0" xfId="0" applyFont="1" applyAlignment="1">
      <alignment horizontal="left" wrapText="1"/>
    </xf>
    <xf numFmtId="0" fontId="19" fillId="0" borderId="2" xfId="0" applyFont="1" applyBorder="1" applyAlignment="1">
      <alignment horizontal="right" wrapText="1"/>
    </xf>
    <xf numFmtId="0" fontId="14" fillId="0" borderId="0" xfId="0" applyFont="1" applyAlignment="1">
      <alignment horizontal="right"/>
    </xf>
    <xf numFmtId="0" fontId="10" fillId="0" borderId="0" xfId="0" applyFont="1" applyAlignment="1">
      <alignment horizontal="right"/>
    </xf>
    <xf numFmtId="0" fontId="5" fillId="0" borderId="0" xfId="0" applyFont="1" applyAlignment="1">
      <alignment horizontal="center" wrapText="1"/>
    </xf>
    <xf numFmtId="0" fontId="5" fillId="0" borderId="3" xfId="0" applyFont="1" applyBorder="1" applyAlignment="1">
      <alignment horizontal="right" wrapText="1"/>
    </xf>
    <xf numFmtId="0" fontId="20" fillId="0" borderId="11" xfId="0" applyFont="1" applyBorder="1" applyAlignment="1">
      <alignment horizontal="center" wrapText="1"/>
    </xf>
    <xf numFmtId="0" fontId="5" fillId="0" borderId="6" xfId="0" applyFont="1" applyBorder="1" applyAlignment="1">
      <alignment horizontal="right" wrapText="1"/>
    </xf>
    <xf numFmtId="164" fontId="5" fillId="0" borderId="8" xfId="1" applyNumberFormat="1" applyFont="1" applyFill="1" applyBorder="1" applyAlignment="1">
      <alignment horizontal="center" wrapText="1"/>
    </xf>
    <xf numFmtId="0" fontId="5" fillId="0" borderId="11" xfId="0" applyFont="1" applyBorder="1" applyAlignment="1">
      <alignment horizontal="right" wrapText="1"/>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10" xfId="0" applyNumberFormat="1" applyFont="1" applyBorder="1" applyAlignment="1">
      <alignment horizontal="right"/>
    </xf>
    <xf numFmtId="3" fontId="5" fillId="0" borderId="9" xfId="0" applyNumberFormat="1" applyFont="1" applyBorder="1" applyAlignment="1">
      <alignment horizontal="right"/>
    </xf>
    <xf numFmtId="3" fontId="5" fillId="0" borderId="4" xfId="0" applyNumberFormat="1" applyFont="1" applyBorder="1" applyAlignment="1">
      <alignment horizontal="right"/>
    </xf>
    <xf numFmtId="3" fontId="5" fillId="0" borderId="8" xfId="0" applyNumberFormat="1" applyFont="1" applyBorder="1" applyAlignment="1">
      <alignment horizontal="right"/>
    </xf>
    <xf numFmtId="3" fontId="5" fillId="0" borderId="3" xfId="0" applyNumberFormat="1" applyFont="1" applyBorder="1" applyAlignment="1">
      <alignment horizontal="right"/>
    </xf>
    <xf numFmtId="164" fontId="5" fillId="0" borderId="7" xfId="1" applyNumberFormat="1" applyFont="1" applyFill="1" applyBorder="1" applyAlignment="1">
      <alignment horizontal="right"/>
    </xf>
    <xf numFmtId="164" fontId="14" fillId="0" borderId="0" xfId="0" applyNumberFormat="1" applyFont="1"/>
    <xf numFmtId="0" fontId="12" fillId="0" borderId="0" xfId="0" applyFont="1" applyAlignment="1">
      <alignment horizontal="left" vertical="top"/>
    </xf>
    <xf numFmtId="164" fontId="21" fillId="0" borderId="0" xfId="0" applyNumberFormat="1" applyFont="1"/>
    <xf numFmtId="0" fontId="18" fillId="0" borderId="0" xfId="0" applyFont="1" applyAlignment="1">
      <alignment horizontal="left"/>
    </xf>
    <xf numFmtId="0" fontId="4" fillId="0" borderId="0" xfId="0" applyFont="1" applyAlignment="1">
      <alignment vertical="top"/>
    </xf>
    <xf numFmtId="0" fontId="15" fillId="0" borderId="3" xfId="0" applyFont="1" applyBorder="1" applyAlignment="1">
      <alignment horizontal="right" wrapText="1"/>
    </xf>
    <xf numFmtId="3" fontId="5" fillId="0" borderId="0" xfId="0" applyNumberFormat="1" applyFont="1"/>
    <xf numFmtId="0" fontId="5" fillId="0" borderId="6" xfId="0" applyFont="1" applyBorder="1" applyAlignment="1">
      <alignment horizontal="left"/>
    </xf>
    <xf numFmtId="164" fontId="5" fillId="0" borderId="6" xfId="1" applyNumberFormat="1" applyFont="1" applyFill="1" applyBorder="1" applyAlignment="1">
      <alignment horizontal="right"/>
    </xf>
    <xf numFmtId="0" fontId="14" fillId="0" borderId="6" xfId="0" applyFont="1" applyBorder="1"/>
    <xf numFmtId="49" fontId="5" fillId="0" borderId="3" xfId="0" applyNumberFormat="1" applyFont="1" applyBorder="1" applyAlignment="1">
      <alignment horizontal="left" wrapText="1"/>
    </xf>
    <xf numFmtId="49" fontId="14" fillId="0" borderId="0" xfId="0" applyNumberFormat="1" applyFont="1"/>
    <xf numFmtId="0" fontId="5" fillId="0" borderId="2" xfId="0" applyFont="1" applyBorder="1" applyAlignment="1">
      <alignment horizontal="center"/>
    </xf>
    <xf numFmtId="0" fontId="5" fillId="0" borderId="12" xfId="0" applyFont="1" applyBorder="1"/>
    <xf numFmtId="0" fontId="5" fillId="0" borderId="6" xfId="0" applyFont="1" applyBorder="1"/>
    <xf numFmtId="165" fontId="15" fillId="0" borderId="12" xfId="8" applyNumberFormat="1" applyFont="1" applyFill="1" applyBorder="1"/>
    <xf numFmtId="165" fontId="0" fillId="0" borderId="0" xfId="0" applyNumberFormat="1"/>
    <xf numFmtId="0" fontId="5" fillId="0" borderId="13" xfId="0" applyFont="1" applyBorder="1"/>
    <xf numFmtId="0" fontId="20" fillId="0" borderId="0" xfId="0" applyFont="1"/>
    <xf numFmtId="10" fontId="0" fillId="0" borderId="0" xfId="0" applyNumberFormat="1"/>
    <xf numFmtId="0" fontId="5" fillId="0" borderId="4" xfId="0" applyFont="1" applyBorder="1"/>
    <xf numFmtId="165" fontId="15" fillId="0" borderId="4" xfId="8" applyNumberFormat="1" applyFont="1" applyFill="1" applyBorder="1"/>
    <xf numFmtId="0" fontId="5" fillId="0" borderId="0" xfId="0" applyFont="1" applyAlignment="1">
      <alignment horizontal="center"/>
    </xf>
    <xf numFmtId="43" fontId="0" fillId="0" borderId="0" xfId="0" applyNumberFormat="1"/>
    <xf numFmtId="164" fontId="5" fillId="0" borderId="19" xfId="1" applyNumberFormat="1" applyFont="1" applyFill="1" applyBorder="1"/>
    <xf numFmtId="164" fontId="5" fillId="0" borderId="3" xfId="1" applyNumberFormat="1" applyFont="1" applyFill="1" applyBorder="1"/>
    <xf numFmtId="49" fontId="5" fillId="0" borderId="14" xfId="0" applyNumberFormat="1" applyFont="1" applyBorder="1" applyAlignment="1">
      <alignment horizontal="left" wrapText="1"/>
    </xf>
    <xf numFmtId="49" fontId="5" fillId="0" borderId="2" xfId="0" applyNumberFormat="1" applyFont="1" applyBorder="1" applyAlignment="1">
      <alignment horizontal="left" wrapText="1"/>
    </xf>
    <xf numFmtId="0" fontId="12" fillId="0" borderId="0" xfId="0" applyFont="1"/>
    <xf numFmtId="165" fontId="15" fillId="0" borderId="3" xfId="8" applyNumberFormat="1" applyFont="1" applyFill="1" applyBorder="1"/>
    <xf numFmtId="0" fontId="5" fillId="0" borderId="0" xfId="0" applyFont="1" applyAlignment="1">
      <alignment horizontal="center" vertical="center"/>
    </xf>
    <xf numFmtId="49" fontId="5" fillId="0" borderId="19" xfId="0" applyNumberFormat="1" applyFont="1" applyBorder="1" applyAlignment="1">
      <alignment horizontal="left" wrapText="1"/>
    </xf>
    <xf numFmtId="0" fontId="5" fillId="0" borderId="3" xfId="0" applyFont="1" applyBorder="1"/>
    <xf numFmtId="165" fontId="5" fillId="0" borderId="2" xfId="8" applyNumberFormat="1" applyFont="1" applyFill="1" applyBorder="1" applyAlignment="1">
      <alignment horizontal="right"/>
    </xf>
    <xf numFmtId="164" fontId="14" fillId="0" borderId="6" xfId="1" applyNumberFormat="1" applyFont="1" applyFill="1" applyBorder="1"/>
    <xf numFmtId="9" fontId="14" fillId="0" borderId="0" xfId="1" applyFont="1" applyFill="1"/>
    <xf numFmtId="0" fontId="14" fillId="0" borderId="3" xfId="0" applyFont="1" applyBorder="1"/>
    <xf numFmtId="0" fontId="5" fillId="0" borderId="6" xfId="0" applyFont="1" applyBorder="1" applyAlignment="1">
      <alignment vertical="center"/>
    </xf>
    <xf numFmtId="9" fontId="5" fillId="0" borderId="3" xfId="1" applyFont="1" applyFill="1" applyBorder="1"/>
    <xf numFmtId="164" fontId="14" fillId="0" borderId="3" xfId="0" applyNumberFormat="1" applyFont="1" applyBorder="1"/>
    <xf numFmtId="165" fontId="5" fillId="0" borderId="14" xfId="8" applyNumberFormat="1" applyFont="1" applyFill="1" applyBorder="1" applyAlignment="1">
      <alignment horizontal="right" wrapText="1"/>
    </xf>
    <xf numFmtId="165" fontId="15" fillId="0" borderId="3" xfId="8" applyNumberFormat="1" applyFont="1" applyFill="1" applyBorder="1" applyAlignment="1">
      <alignment horizontal="right" wrapText="1"/>
    </xf>
    <xf numFmtId="164" fontId="0" fillId="0" borderId="0" xfId="0" applyNumberFormat="1"/>
    <xf numFmtId="165" fontId="5" fillId="0" borderId="12" xfId="8" applyNumberFormat="1" applyFont="1" applyFill="1" applyBorder="1"/>
    <xf numFmtId="165" fontId="5" fillId="0" borderId="13" xfId="8" applyNumberFormat="1" applyFont="1" applyFill="1" applyBorder="1" applyAlignment="1">
      <alignment horizontal="right"/>
    </xf>
    <xf numFmtId="165" fontId="5" fillId="0" borderId="4" xfId="8" applyNumberFormat="1" applyFont="1" applyFill="1" applyBorder="1" applyAlignment="1">
      <alignment horizontal="right"/>
    </xf>
    <xf numFmtId="0" fontId="5" fillId="0" borderId="19" xfId="0" applyFont="1" applyBorder="1"/>
    <xf numFmtId="0" fontId="14" fillId="0" borderId="12" xfId="0" applyFont="1" applyBorder="1"/>
    <xf numFmtId="0" fontId="4" fillId="0" borderId="0" xfId="0" applyFont="1" applyAlignment="1">
      <alignment horizontal="left" vertical="top"/>
    </xf>
    <xf numFmtId="0" fontId="4" fillId="0" borderId="0" xfId="0" applyFont="1" applyAlignment="1">
      <alignment vertical="top" wrapText="1"/>
    </xf>
    <xf numFmtId="49" fontId="5" fillId="0" borderId="0" xfId="0" applyNumberFormat="1" applyFont="1" applyAlignment="1">
      <alignment horizontal="left" wrapText="1"/>
    </xf>
    <xf numFmtId="0" fontId="5" fillId="0" borderId="0" xfId="0" applyFont="1" applyAlignment="1">
      <alignment vertical="center"/>
    </xf>
    <xf numFmtId="165" fontId="15" fillId="0" borderId="3" xfId="8" applyNumberFormat="1" applyFont="1" applyFill="1" applyBorder="1" applyAlignment="1">
      <alignment horizontal="right"/>
    </xf>
    <xf numFmtId="3" fontId="5" fillId="0" borderId="2" xfId="0" applyNumberFormat="1" applyFont="1" applyBorder="1" applyAlignment="1">
      <alignment horizontal="center"/>
    </xf>
    <xf numFmtId="0" fontId="15" fillId="0" borderId="0" xfId="0" applyFont="1" applyAlignment="1">
      <alignment horizontal="center"/>
    </xf>
    <xf numFmtId="0" fontId="4" fillId="0" borderId="0" xfId="0" applyFont="1" applyAlignment="1">
      <alignment horizontal="left" wrapText="1"/>
    </xf>
    <xf numFmtId="0" fontId="3" fillId="0" borderId="0" xfId="0" applyFont="1" applyAlignment="1">
      <alignment horizontal="left"/>
    </xf>
    <xf numFmtId="0" fontId="14" fillId="0" borderId="0" xfId="0" applyFont="1" applyAlignment="1">
      <alignment horizontal="left"/>
    </xf>
    <xf numFmtId="164" fontId="5" fillId="0" borderId="3" xfId="1" applyNumberFormat="1" applyFont="1" applyBorder="1" applyAlignment="1">
      <alignment horizontal="center"/>
    </xf>
    <xf numFmtId="0" fontId="5" fillId="0" borderId="2" xfId="0" applyFont="1" applyBorder="1" applyAlignment="1">
      <alignment horizontal="center" wrapText="1"/>
    </xf>
    <xf numFmtId="3" fontId="15" fillId="4" borderId="16" xfId="0" applyNumberFormat="1" applyFont="1" applyFill="1" applyBorder="1" applyAlignment="1">
      <alignment horizontal="center" vertical="center"/>
    </xf>
    <xf numFmtId="3" fontId="15" fillId="4" borderId="17" xfId="0" applyNumberFormat="1" applyFont="1" applyFill="1" applyBorder="1" applyAlignment="1">
      <alignment horizontal="center" vertical="center"/>
    </xf>
    <xf numFmtId="3" fontId="15" fillId="4" borderId="18" xfId="0" applyNumberFormat="1" applyFont="1" applyFill="1" applyBorder="1" applyAlignment="1">
      <alignment horizontal="center" vertical="center"/>
    </xf>
    <xf numFmtId="0" fontId="4" fillId="0" borderId="0" xfId="0" applyFont="1" applyAlignment="1">
      <alignment horizontal="left"/>
    </xf>
    <xf numFmtId="0" fontId="10" fillId="0" borderId="0" xfId="0" applyFont="1" applyAlignment="1">
      <alignment horizontal="center"/>
    </xf>
    <xf numFmtId="3" fontId="5" fillId="0" borderId="14" xfId="0" applyNumberFormat="1" applyFont="1" applyBorder="1" applyAlignment="1">
      <alignment horizontal="center"/>
    </xf>
    <xf numFmtId="0" fontId="5" fillId="0" borderId="0" xfId="0" applyFont="1" applyAlignment="1">
      <alignment horizontal="left" vertical="top" wrapText="1"/>
    </xf>
    <xf numFmtId="0" fontId="5" fillId="0" borderId="0" xfId="0" applyFont="1" applyAlignment="1">
      <alignment horizontal="left" vertical="center" wrapText="1"/>
    </xf>
    <xf numFmtId="0" fontId="14" fillId="0" borderId="0" xfId="0" applyFont="1" applyAlignment="1">
      <alignment horizontal="center"/>
    </xf>
    <xf numFmtId="0" fontId="4" fillId="0" borderId="0" xfId="0" applyFont="1" applyAlignment="1">
      <alignment wrapText="1"/>
    </xf>
    <xf numFmtId="0" fontId="4" fillId="0" borderId="0" xfId="0" applyFont="1"/>
    <xf numFmtId="0" fontId="5" fillId="0" borderId="3" xfId="0" applyFont="1" applyBorder="1" applyAlignment="1">
      <alignment horizontal="center" wrapText="1"/>
    </xf>
    <xf numFmtId="0" fontId="5" fillId="0" borderId="0" xfId="0" applyFont="1" applyAlignment="1">
      <alignment horizontal="left"/>
    </xf>
    <xf numFmtId="164" fontId="5" fillId="0" borderId="3" xfId="1" applyNumberFormat="1" applyFont="1" applyFill="1" applyBorder="1" applyAlignment="1">
      <alignment horizontal="center"/>
    </xf>
    <xf numFmtId="0" fontId="5" fillId="0" borderId="0" xfId="0" applyFont="1" applyAlignment="1">
      <alignment horizontal="left" wrapText="1"/>
    </xf>
    <xf numFmtId="164" fontId="5" fillId="0" borderId="0" xfId="1" applyNumberFormat="1" applyFont="1" applyFill="1" applyBorder="1" applyAlignment="1">
      <alignment horizontal="center"/>
    </xf>
    <xf numFmtId="0" fontId="5" fillId="0" borderId="0" xfId="0" applyFont="1" applyAlignment="1">
      <alignment horizontal="center" wrapText="1"/>
    </xf>
    <xf numFmtId="0" fontId="5" fillId="0" borderId="0" xfId="0" applyFont="1" applyAlignment="1">
      <alignment wrapText="1"/>
    </xf>
    <xf numFmtId="0" fontId="5" fillId="0" borderId="0" xfId="0" applyFont="1"/>
    <xf numFmtId="0" fontId="4" fillId="0" borderId="0" xfId="0" applyFont="1" applyAlignment="1">
      <alignment horizont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wrapText="1"/>
    </xf>
    <xf numFmtId="164" fontId="5" fillId="0" borderId="3" xfId="1" applyNumberFormat="1" applyFont="1" applyBorder="1" applyAlignment="1">
      <alignment horizontal="center" wrapText="1"/>
    </xf>
    <xf numFmtId="0" fontId="13"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164" fontId="5" fillId="0" borderId="2" xfId="1" applyNumberFormat="1" applyFont="1" applyFill="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165" fontId="5" fillId="0" borderId="0" xfId="8" applyNumberFormat="1" applyFont="1" applyFill="1" applyBorder="1" applyAlignment="1">
      <alignment horizontal="right" wrapText="1"/>
    </xf>
    <xf numFmtId="0" fontId="18" fillId="0" borderId="3" xfId="0" applyFont="1" applyBorder="1" applyAlignment="1">
      <alignment horizontal="center"/>
    </xf>
    <xf numFmtId="49" fontId="5" fillId="0" borderId="2" xfId="10" applyNumberFormat="1" applyFont="1" applyFill="1" applyBorder="1" applyAlignment="1">
      <alignment horizontal="right" wrapText="1"/>
    </xf>
    <xf numFmtId="165" fontId="5" fillId="0" borderId="2" xfId="8" applyNumberFormat="1" applyFont="1" applyFill="1" applyBorder="1" applyAlignment="1">
      <alignment horizontal="right" wrapText="1"/>
    </xf>
  </cellXfs>
  <cellStyles count="11">
    <cellStyle name="20% - Accent1" xfId="10" builtinId="30"/>
    <cellStyle name="Comma" xfId="8" builtinId="3"/>
    <cellStyle name="Good" xfId="9" builtinId="26"/>
    <cellStyle name="Hyperlink" xfId="2" builtinId="8"/>
    <cellStyle name="Normal" xfId="0" builtinId="0"/>
    <cellStyle name="Normal 2" xfId="6" xr:uid="{00000000-0005-0000-0000-000002000000}"/>
    <cellStyle name="Normal 3" xfId="5" xr:uid="{00000000-0005-0000-0000-000003000000}"/>
    <cellStyle name="Normal 4" xfId="3" xr:uid="{00000000-0005-0000-0000-000004000000}"/>
    <cellStyle name="Percent" xfId="1" builtinId="5"/>
    <cellStyle name="Percent 2" xfId="7" xr:uid="{00000000-0005-0000-0000-000006000000}"/>
    <cellStyle name="Percent 3" xfId="4" xr:uid="{00000000-0005-0000-0000-000007000000}"/>
  </cellStyles>
  <dxfs count="5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4198AF"/>
      <color rgb="FF4572A7"/>
      <color rgb="FFDB843D"/>
      <color rgb="FF93A9CF"/>
      <color rgb="FF7158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62616016364711E-2"/>
          <c:y val="8.5778275711528046E-2"/>
          <c:w val="0.79420174333845339"/>
          <c:h val="0.81467144262277835"/>
        </c:manualLayout>
      </c:layout>
      <c:barChart>
        <c:barDir val="col"/>
        <c:grouping val="clustered"/>
        <c:varyColors val="0"/>
        <c:ser>
          <c:idx val="79"/>
          <c:order val="79"/>
          <c:tx>
            <c:strRef>
              <c:f>'3.3.1'!$A$87:$B$87</c:f>
              <c:strCache>
                <c:ptCount val="2"/>
                <c:pt idx="0">
                  <c:v>2015-2016</c:v>
                </c:pt>
                <c:pt idx="1">
                  <c:v>electronic - direct</c:v>
                </c:pt>
              </c:strCache>
            </c:strRef>
          </c:tx>
          <c:spPr>
            <a:solidFill>
              <a:schemeClr val="accent2">
                <a:lumMod val="60000"/>
                <a:lumOff val="4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'3.3.1'!$C$87:$K$87</c15:sqref>
                  </c15:fullRef>
                </c:ext>
              </c:extLst>
              <c:f>'3.3.1'!$C$87:$J$87</c:f>
              <c:numCache>
                <c:formatCode>0.0%</c:formatCode>
                <c:ptCount val="8"/>
                <c:pt idx="0">
                  <c:v>0.99275362318840576</c:v>
                </c:pt>
                <c:pt idx="1">
                  <c:v>0.99818558838776572</c:v>
                </c:pt>
                <c:pt idx="2">
                  <c:v>1</c:v>
                </c:pt>
                <c:pt idx="3">
                  <c:v>0.99899295065458205</c:v>
                </c:pt>
                <c:pt idx="4">
                  <c:v>0.9640718562874252</c:v>
                </c:pt>
                <c:pt idx="5">
                  <c:v>1</c:v>
                </c:pt>
                <c:pt idx="6">
                  <c:v>0.99642276422764231</c:v>
                </c:pt>
                <c:pt idx="7">
                  <c:v>0.971947194719472</c:v>
                </c:pt>
              </c:numCache>
            </c:numRef>
          </c:val>
          <c:extLst>
            <c:ext xmlns:c16="http://schemas.microsoft.com/office/drawing/2014/chart" uri="{C3380CC4-5D6E-409C-BE32-E72D297353CC}">
              <c16:uniqueId val="{0000004B-59A8-440B-8233-7CB1120FEDFF}"/>
            </c:ext>
          </c:extLst>
        </c:ser>
        <c:ser>
          <c:idx val="80"/>
          <c:order val="80"/>
          <c:tx>
            <c:strRef>
              <c:f>'3.3.1'!$A$88:$B$88</c:f>
              <c:strCache>
                <c:ptCount val="2"/>
                <c:pt idx="0">
                  <c:v>2016-2017</c:v>
                </c:pt>
                <c:pt idx="1">
                  <c:v>electronic - direct</c:v>
                </c:pt>
              </c:strCache>
            </c:strRef>
          </c:tx>
          <c:spPr>
            <a:solidFill>
              <a:schemeClr val="accent3">
                <a:lumMod val="60000"/>
                <a:lumOff val="4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'3.3.1'!$C$88:$K$88</c15:sqref>
                  </c15:fullRef>
                </c:ext>
              </c:extLst>
              <c:f>'3.3.1'!$C$88:$J$88</c:f>
              <c:numCache>
                <c:formatCode>0.0%</c:formatCode>
                <c:ptCount val="8"/>
                <c:pt idx="0">
                  <c:v>1</c:v>
                </c:pt>
                <c:pt idx="1">
                  <c:v>0.98684210526315785</c:v>
                </c:pt>
                <c:pt idx="2">
                  <c:v>0.95</c:v>
                </c:pt>
                <c:pt idx="3">
                  <c:v>0.99870466321243523</c:v>
                </c:pt>
                <c:pt idx="4">
                  <c:v>0.91150442477876104</c:v>
                </c:pt>
                <c:pt idx="5">
                  <c:v>1</c:v>
                </c:pt>
                <c:pt idx="6">
                  <c:v>0.9864085667215815</c:v>
                </c:pt>
                <c:pt idx="7">
                  <c:v>0.94003868471953578</c:v>
                </c:pt>
              </c:numCache>
            </c:numRef>
          </c:val>
          <c:extLst>
            <c:ext xmlns:c16="http://schemas.microsoft.com/office/drawing/2014/chart" uri="{C3380CC4-5D6E-409C-BE32-E72D297353CC}">
              <c16:uniqueId val="{0000004C-59A8-440B-8233-7CB1120FEDFF}"/>
            </c:ext>
          </c:extLst>
        </c:ser>
        <c:ser>
          <c:idx val="81"/>
          <c:order val="81"/>
          <c:tx>
            <c:strRef>
              <c:f>'3.3.1'!$A$89:$B$89</c:f>
              <c:strCache>
                <c:ptCount val="2"/>
                <c:pt idx="0">
                  <c:v>2017-2018</c:v>
                </c:pt>
                <c:pt idx="1">
                  <c:v>electronic - direct</c:v>
                </c:pt>
              </c:strCache>
            </c:strRef>
          </c:tx>
          <c:spPr>
            <a:solidFill>
              <a:schemeClr val="accent4">
                <a:lumMod val="60000"/>
                <a:lumOff val="4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'3.3.1'!$C$89:$K$89</c15:sqref>
                  </c15:fullRef>
                </c:ext>
              </c:extLst>
              <c:f>'3.3.1'!$C$89:$J$89</c:f>
              <c:numCache>
                <c:formatCode>0.0%</c:formatCode>
                <c:ptCount val="8"/>
                <c:pt idx="0">
                  <c:v>1</c:v>
                </c:pt>
                <c:pt idx="1">
                  <c:v>0.98745119910764079</c:v>
                </c:pt>
                <c:pt idx="2">
                  <c:v>1</c:v>
                </c:pt>
                <c:pt idx="3">
                  <c:v>1</c:v>
                </c:pt>
                <c:pt idx="4">
                  <c:v>0.99182561307901906</c:v>
                </c:pt>
                <c:pt idx="5">
                  <c:v>1</c:v>
                </c:pt>
                <c:pt idx="6">
                  <c:v>0.98471726948548144</c:v>
                </c:pt>
                <c:pt idx="7">
                  <c:v>1</c:v>
                </c:pt>
              </c:numCache>
            </c:numRef>
          </c:val>
          <c:extLst>
            <c:ext xmlns:c16="http://schemas.microsoft.com/office/drawing/2014/chart" uri="{C3380CC4-5D6E-409C-BE32-E72D297353CC}">
              <c16:uniqueId val="{0000004D-59A8-440B-8233-7CB1120FEDFF}"/>
            </c:ext>
          </c:extLst>
        </c:ser>
        <c:ser>
          <c:idx val="82"/>
          <c:order val="82"/>
          <c:tx>
            <c:strRef>
              <c:f>'3.3.1'!$A$90:$B$90</c:f>
              <c:strCache>
                <c:ptCount val="2"/>
                <c:pt idx="0">
                  <c:v>2018-2019</c:v>
                </c:pt>
                <c:pt idx="1">
                  <c:v>electronic - direct</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'3.3.1'!$C$90:$K$90</c15:sqref>
                  </c15:fullRef>
                </c:ext>
              </c:extLst>
              <c:f>'3.3.1'!$C$90:$J$90</c:f>
              <c:numCache>
                <c:formatCode>0.0%</c:formatCode>
                <c:ptCount val="8"/>
                <c:pt idx="0">
                  <c:v>1</c:v>
                </c:pt>
                <c:pt idx="1">
                  <c:v>0.99861072520144489</c:v>
                </c:pt>
                <c:pt idx="2">
                  <c:v>1</c:v>
                </c:pt>
                <c:pt idx="3">
                  <c:v>0.99540933435348122</c:v>
                </c:pt>
                <c:pt idx="4">
                  <c:v>0.99182561307901906</c:v>
                </c:pt>
                <c:pt idx="5">
                  <c:v>1</c:v>
                </c:pt>
                <c:pt idx="6">
                  <c:v>0.99759730898606436</c:v>
                </c:pt>
                <c:pt idx="7">
                  <c:v>0.99812030075187974</c:v>
                </c:pt>
              </c:numCache>
            </c:numRef>
          </c:val>
          <c:extLst>
            <c:ext xmlns:c16="http://schemas.microsoft.com/office/drawing/2014/chart" uri="{C3380CC4-5D6E-409C-BE32-E72D297353CC}">
              <c16:uniqueId val="{0000004E-59A8-440B-8233-7CB1120FEDFF}"/>
            </c:ext>
          </c:extLst>
        </c:ser>
        <c:ser>
          <c:idx val="83"/>
          <c:order val="83"/>
          <c:tx>
            <c:strRef>
              <c:f>'3.3.1'!$A$91:$B$91</c:f>
              <c:strCache>
                <c:ptCount val="2"/>
                <c:pt idx="0">
                  <c:v>2019-2020*</c:v>
                </c:pt>
                <c:pt idx="1">
                  <c:v>electronic - direct</c:v>
                </c:pt>
              </c:strCache>
            </c:strRef>
          </c:tx>
          <c:spPr>
            <a:solidFill>
              <a:schemeClr val="accent6">
                <a:lumMod val="60000"/>
                <a:lumOff val="4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'3.3.1'!$C$91:$K$91</c15:sqref>
                  </c15:fullRef>
                </c:ext>
              </c:extLst>
              <c:f>'3.3.1'!$C$91:$J$91</c:f>
              <c:numCache>
                <c:formatCode>0.0%</c:formatCode>
                <c:ptCount val="8"/>
                <c:pt idx="0">
                  <c:v>1</c:v>
                </c:pt>
                <c:pt idx="1">
                  <c:v>0.99677158999192894</c:v>
                </c:pt>
                <c:pt idx="2">
                  <c:v>1</c:v>
                </c:pt>
                <c:pt idx="3">
                  <c:v>0.99917898193760257</c:v>
                </c:pt>
                <c:pt idx="4">
                  <c:v>1</c:v>
                </c:pt>
                <c:pt idx="5">
                  <c:v>1</c:v>
                </c:pt>
                <c:pt idx="6">
                  <c:v>0.99935358758888171</c:v>
                </c:pt>
                <c:pt idx="7">
                  <c:v>1</c:v>
                </c:pt>
              </c:numCache>
            </c:numRef>
          </c:val>
          <c:extLst>
            <c:ext xmlns:c16="http://schemas.microsoft.com/office/drawing/2014/chart" uri="{C3380CC4-5D6E-409C-BE32-E72D297353CC}">
              <c16:uniqueId val="{0000004F-59A8-440B-8233-7CB1120FEDFF}"/>
            </c:ext>
          </c:extLst>
        </c:ser>
        <c:dLbls>
          <c:showLegendKey val="0"/>
          <c:showVal val="1"/>
          <c:showCatName val="0"/>
          <c:showSerName val="0"/>
          <c:showPercent val="0"/>
          <c:showBubbleSize val="0"/>
        </c:dLbls>
        <c:gapWidth val="150"/>
        <c:axId val="190580608"/>
        <c:axId val="190582144"/>
        <c:extLst>
          <c:ext xmlns:c15="http://schemas.microsoft.com/office/drawing/2012/chart" uri="{02D57815-91ED-43cb-92C2-25804820EDAC}">
            <c15:filteredBarSeries>
              <c15:ser>
                <c:idx val="4"/>
                <c:order val="0"/>
                <c:tx>
                  <c:strRef>
                    <c:extLst>
                      <c:ext uri="{02D57815-91ED-43cb-92C2-25804820EDAC}">
                        <c15:formulaRef>
                          <c15:sqref>'3.3.1'!$A$8:$B$8</c15:sqref>
                        </c15:formulaRef>
                      </c:ext>
                    </c:extLst>
                    <c:strCache>
                      <c:ptCount val="2"/>
                      <c:pt idx="0">
                        <c:v>ANNUAL TOTAL</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uri="{02D57815-91ED-43cb-92C2-25804820EDAC}">
                        <c15:fullRef>
                          <c15:sqref>'3.3.1'!$C$8:$K$8</c15:sqref>
                        </c15:fullRef>
                        <c15:formulaRef>
                          <c15:sqref>'3.3.1'!$C$8:$J$8</c15:sqref>
                        </c15:formulaRef>
                      </c:ext>
                    </c:extLst>
                    <c:numCache>
                      <c:formatCode>General</c:formatCode>
                      <c:ptCount val="8"/>
                    </c:numCache>
                  </c:numRef>
                </c:val>
                <c:extLst>
                  <c:ext xmlns:c16="http://schemas.microsoft.com/office/drawing/2014/chart" uri="{C3380CC4-5D6E-409C-BE32-E72D297353CC}">
                    <c16:uniqueId val="{00000000-A1A4-4BAE-8235-F9C44CCC6AF9}"/>
                  </c:ext>
                </c:extLst>
              </c15:ser>
            </c15:filteredBarSeries>
            <c15:filteredBarSeries>
              <c15:ser>
                <c:idx val="5"/>
                <c:order val="1"/>
                <c:tx>
                  <c:strRef>
                    <c:extLst xmlns:c15="http://schemas.microsoft.com/office/drawing/2012/chart">
                      <c:ext xmlns:c15="http://schemas.microsoft.com/office/drawing/2012/chart" uri="{02D57815-91ED-43cb-92C2-25804820EDAC}">
                        <c15:formulaRef>
                          <c15:sqref>'3.3.1'!$A$9:$B$9</c15:sqref>
                        </c15:formulaRef>
                      </c:ext>
                    </c:extLst>
                    <c:strCache>
                      <c:ptCount val="2"/>
                      <c:pt idx="0">
                        <c:v>2004-2005</c:v>
                      </c:pt>
                      <c:pt idx="1">
                        <c:v>electronic - direct</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'3.3.1'!$C$9:$K$9</c15:sqref>
                        </c15:fullRef>
                        <c15:formulaRef>
                          <c15:sqref>'3.3.1'!$C$9:$J$9</c15:sqref>
                        </c15:formulaRef>
                      </c:ext>
                    </c:extLst>
                    <c:numCache>
                      <c:formatCode>#,##0</c:formatCode>
                      <c:ptCount val="8"/>
                      <c:pt idx="0">
                        <c:v>77</c:v>
                      </c:pt>
                      <c:pt idx="1">
                        <c:v>1889</c:v>
                      </c:pt>
                      <c:pt idx="2">
                        <c:v>12</c:v>
                      </c:pt>
                      <c:pt idx="3">
                        <c:v>536</c:v>
                      </c:pt>
                      <c:pt idx="4">
                        <c:v>162</c:v>
                      </c:pt>
                      <c:pt idx="5">
                        <c:v>24</c:v>
                      </c:pt>
                      <c:pt idx="6">
                        <c:v>1249</c:v>
                      </c:pt>
                      <c:pt idx="7">
                        <c:v>161</c:v>
                      </c:pt>
                    </c:numCache>
                  </c:numRef>
                </c:val>
                <c:extLst xmlns:c15="http://schemas.microsoft.com/office/drawing/2012/chart">
                  <c:ext xmlns:c16="http://schemas.microsoft.com/office/drawing/2014/chart" uri="{C3380CC4-5D6E-409C-BE32-E72D297353CC}">
                    <c16:uniqueId val="{00000001-A1A4-4BAE-8235-F9C44CCC6AF9}"/>
                  </c:ext>
                </c:extLst>
              </c15:ser>
            </c15:filteredBarSeries>
            <c15:filteredBarSeries>
              <c15:ser>
                <c:idx val="6"/>
                <c:order val="2"/>
                <c:tx>
                  <c:strRef>
                    <c:extLst xmlns:c15="http://schemas.microsoft.com/office/drawing/2012/chart">
                      <c:ext xmlns:c15="http://schemas.microsoft.com/office/drawing/2012/chart" uri="{02D57815-91ED-43cb-92C2-25804820EDAC}">
                        <c15:formulaRef>
                          <c15:sqref>'3.3.1'!$A$10:$B$10</c15:sqref>
                        </c15:formulaRef>
                      </c:ext>
                    </c:extLst>
                    <c:strCache>
                      <c:ptCount val="2"/>
                      <c:pt idx="0">
                        <c:v>2004-2005</c:v>
                      </c:pt>
                      <c:pt idx="1">
                        <c:v>electronic - staff portal</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'3.3.1'!$C$10:$K$10</c15:sqref>
                        </c15:fullRef>
                        <c15:formulaRef>
                          <c15:sqref>'3.3.1'!$C$10:$J$10</c15:sqref>
                        </c15:formulaRef>
                      </c:ext>
                    </c:extLst>
                    <c:numCache>
                      <c:formatCode>#,##0</c:formatCode>
                      <c:ptCount val="8"/>
                      <c:pt idx="0">
                        <c:v>2</c:v>
                      </c:pt>
                      <c:pt idx="1">
                        <c:v>377</c:v>
                      </c:pt>
                      <c:pt idx="2">
                        <c:v>2</c:v>
                      </c:pt>
                      <c:pt idx="3">
                        <c:v>130</c:v>
                      </c:pt>
                      <c:pt idx="4">
                        <c:v>64</c:v>
                      </c:pt>
                      <c:pt idx="5">
                        <c:v>3</c:v>
                      </c:pt>
                      <c:pt idx="6">
                        <c:v>112</c:v>
                      </c:pt>
                      <c:pt idx="7">
                        <c:v>145</c:v>
                      </c:pt>
                    </c:numCache>
                  </c:numRef>
                </c:val>
                <c:extLst xmlns:c15="http://schemas.microsoft.com/office/drawing/2012/chart">
                  <c:ext xmlns:c16="http://schemas.microsoft.com/office/drawing/2014/chart" uri="{C3380CC4-5D6E-409C-BE32-E72D297353CC}">
                    <c16:uniqueId val="{00000002-A1A4-4BAE-8235-F9C44CCC6AF9}"/>
                  </c:ext>
                </c:extLst>
              </c15:ser>
            </c15:filteredBarSeries>
            <c15:filteredBarSeries>
              <c15:ser>
                <c:idx val="7"/>
                <c:order val="3"/>
                <c:tx>
                  <c:strRef>
                    <c:extLst xmlns:c15="http://schemas.microsoft.com/office/drawing/2012/chart">
                      <c:ext xmlns:c15="http://schemas.microsoft.com/office/drawing/2012/chart" uri="{02D57815-91ED-43cb-92C2-25804820EDAC}">
                        <c15:formulaRef>
                          <c15:sqref>'3.3.1'!$A$11:$B$11</c15:sqref>
                        </c15:formulaRef>
                      </c:ext>
                    </c:extLst>
                    <c:strCache>
                      <c:ptCount val="2"/>
                      <c:pt idx="0">
                        <c:v>2004-2005</c:v>
                      </c:pt>
                      <c:pt idx="1">
                        <c:v>manual</c:v>
                      </c:pt>
                    </c:strCache>
                  </c:strRef>
                </c:tx>
                <c:spPr>
                  <a:solidFill>
                    <a:schemeClr val="accent2">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'3.3.1'!$C$11:$K$11</c15:sqref>
                        </c15:fullRef>
                        <c15:formulaRef>
                          <c15:sqref>'3.3.1'!$C$11:$J$11</c15:sqref>
                        </c15:formulaRef>
                      </c:ext>
                    </c:extLst>
                    <c:numCache>
                      <c:formatCode>#,##0</c:formatCode>
                      <c:ptCount val="8"/>
                      <c:pt idx="0">
                        <c:v>10</c:v>
                      </c:pt>
                      <c:pt idx="1">
                        <c:v>499</c:v>
                      </c:pt>
                      <c:pt idx="2">
                        <c:v>1</c:v>
                      </c:pt>
                      <c:pt idx="3">
                        <c:v>213</c:v>
                      </c:pt>
                      <c:pt idx="4">
                        <c:v>53</c:v>
                      </c:pt>
                      <c:pt idx="5">
                        <c:v>10</c:v>
                      </c:pt>
                      <c:pt idx="6">
                        <c:v>451</c:v>
                      </c:pt>
                      <c:pt idx="7">
                        <c:v>130</c:v>
                      </c:pt>
                    </c:numCache>
                  </c:numRef>
                </c:val>
                <c:extLst xmlns:c15="http://schemas.microsoft.com/office/drawing/2012/chart">
                  <c:ext xmlns:c16="http://schemas.microsoft.com/office/drawing/2014/chart" uri="{C3380CC4-5D6E-409C-BE32-E72D297353CC}">
                    <c16:uniqueId val="{00000003-A1A4-4BAE-8235-F9C44CCC6AF9}"/>
                  </c:ext>
                </c:extLst>
              </c15:ser>
            </c15:filteredBarSeries>
            <c15:filteredBarSeries>
              <c15:ser>
                <c:idx val="0"/>
                <c:order val="4"/>
                <c:tx>
                  <c:strRef>
                    <c:extLst xmlns:c15="http://schemas.microsoft.com/office/drawing/2012/chart">
                      <c:ext xmlns:c15="http://schemas.microsoft.com/office/drawing/2012/chart" uri="{02D57815-91ED-43cb-92C2-25804820EDAC}">
                        <c15:formulaRef>
                          <c15:sqref>'3.3.1'!$A$12:$B$12</c15:sqref>
                        </c15:formulaRef>
                      </c:ext>
                    </c:extLst>
                    <c:strCache>
                      <c:ptCount val="2"/>
                      <c:pt idx="0">
                        <c:v>2004-2005</c:v>
                      </c:pt>
                      <c:pt idx="1">
                        <c:v>total</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'3.3.1'!$C$12:$K$12</c15:sqref>
                        </c15:fullRef>
                        <c15:formulaRef>
                          <c15:sqref>'3.3.1'!$C$12:$J$12</c15:sqref>
                        </c15:formulaRef>
                      </c:ext>
                    </c:extLst>
                    <c:numCache>
                      <c:formatCode>#,##0</c:formatCode>
                      <c:ptCount val="8"/>
                      <c:pt idx="0">
                        <c:v>89</c:v>
                      </c:pt>
                      <c:pt idx="1">
                        <c:v>2765</c:v>
                      </c:pt>
                      <c:pt idx="2">
                        <c:v>15</c:v>
                      </c:pt>
                      <c:pt idx="3">
                        <c:v>879</c:v>
                      </c:pt>
                      <c:pt idx="4">
                        <c:v>279</c:v>
                      </c:pt>
                      <c:pt idx="5">
                        <c:v>37</c:v>
                      </c:pt>
                      <c:pt idx="6">
                        <c:v>1812</c:v>
                      </c:pt>
                      <c:pt idx="7">
                        <c:v>436</c:v>
                      </c:pt>
                    </c:numCache>
                  </c:numRef>
                </c:val>
                <c:extLst xmlns:c15="http://schemas.microsoft.com/office/drawing/2012/chart">
                  <c:ext xmlns:c16="http://schemas.microsoft.com/office/drawing/2014/chart" uri="{C3380CC4-5D6E-409C-BE32-E72D297353CC}">
                    <c16:uniqueId val="{00000004-A1A4-4BAE-8235-F9C44CCC6AF9}"/>
                  </c:ext>
                </c:extLst>
              </c15:ser>
            </c15:filteredBarSeries>
            <c15:filteredBarSeries>
              <c15:ser>
                <c:idx val="1"/>
                <c:order val="5"/>
                <c:tx>
                  <c:strRef>
                    <c:extLst xmlns:c15="http://schemas.microsoft.com/office/drawing/2012/chart">
                      <c:ext xmlns:c15="http://schemas.microsoft.com/office/drawing/2012/chart" uri="{02D57815-91ED-43cb-92C2-25804820EDAC}">
                        <c15:formulaRef>
                          <c15:sqref>'3.3.1'!$A$13:$B$13</c15:sqref>
                        </c15:formulaRef>
                      </c:ext>
                    </c:extLst>
                    <c:strCache>
                      <c:ptCount val="2"/>
                      <c:pt idx="0">
                        <c:v>2005-2006</c:v>
                      </c:pt>
                      <c:pt idx="1">
                        <c:v>electronic - direct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'3.3.1'!$C$13:$K$13</c15:sqref>
                        </c15:fullRef>
                        <c15:formulaRef>
                          <c15:sqref>'3.3.1'!$C$13:$J$13</c15:sqref>
                        </c15:formulaRef>
                      </c:ext>
                    </c:extLst>
                    <c:numCache>
                      <c:formatCode>#,##0</c:formatCode>
                      <c:ptCount val="8"/>
                      <c:pt idx="0">
                        <c:v>93</c:v>
                      </c:pt>
                      <c:pt idx="1">
                        <c:v>2509</c:v>
                      </c:pt>
                      <c:pt idx="2">
                        <c:v>31</c:v>
                      </c:pt>
                      <c:pt idx="3">
                        <c:v>692</c:v>
                      </c:pt>
                      <c:pt idx="4">
                        <c:v>235</c:v>
                      </c:pt>
                      <c:pt idx="5">
                        <c:v>20</c:v>
                      </c:pt>
                      <c:pt idx="6">
                        <c:v>1586</c:v>
                      </c:pt>
                      <c:pt idx="7">
                        <c:v>223</c:v>
                      </c:pt>
                    </c:numCache>
                  </c:numRef>
                </c:val>
                <c:extLst xmlns:c15="http://schemas.microsoft.com/office/drawing/2012/chart">
                  <c:ext xmlns:c16="http://schemas.microsoft.com/office/drawing/2014/chart" uri="{C3380CC4-5D6E-409C-BE32-E72D297353CC}">
                    <c16:uniqueId val="{00000001-59A8-440B-8233-7CB1120FEDFF}"/>
                  </c:ext>
                </c:extLst>
              </c15:ser>
            </c15:filteredBarSeries>
            <c15:filteredBarSeries>
              <c15:ser>
                <c:idx val="2"/>
                <c:order val="6"/>
                <c:tx>
                  <c:strRef>
                    <c:extLst xmlns:c15="http://schemas.microsoft.com/office/drawing/2012/chart">
                      <c:ext xmlns:c15="http://schemas.microsoft.com/office/drawing/2012/chart" uri="{02D57815-91ED-43cb-92C2-25804820EDAC}">
                        <c15:formulaRef>
                          <c15:sqref>'3.3.1'!$A$14:$B$14</c15:sqref>
                        </c15:formulaRef>
                      </c:ext>
                    </c:extLst>
                    <c:strCache>
                      <c:ptCount val="2"/>
                      <c:pt idx="0">
                        <c:v>2005-2006</c:v>
                      </c:pt>
                      <c:pt idx="1">
                        <c:v>electronic - staff portal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'3.3.1'!$C$14:$K$14</c15:sqref>
                        </c15:fullRef>
                        <c15:formulaRef>
                          <c15:sqref>'3.3.1'!$C$14:$J$14</c15:sqref>
                        </c15:formulaRef>
                      </c:ext>
                    </c:extLst>
                    <c:numCache>
                      <c:formatCode>#,##0</c:formatCode>
                      <c:ptCount val="8"/>
                      <c:pt idx="0">
                        <c:v>1</c:v>
                      </c:pt>
                      <c:pt idx="1">
                        <c:v>371</c:v>
                      </c:pt>
                      <c:pt idx="2">
                        <c:v>3</c:v>
                      </c:pt>
                      <c:pt idx="3">
                        <c:v>117</c:v>
                      </c:pt>
                      <c:pt idx="4">
                        <c:v>18</c:v>
                      </c:pt>
                      <c:pt idx="5">
                        <c:v>0</c:v>
                      </c:pt>
                      <c:pt idx="6">
                        <c:v>124</c:v>
                      </c:pt>
                      <c:pt idx="7">
                        <c:v>138</c:v>
                      </c:pt>
                    </c:numCache>
                  </c:numRef>
                </c:val>
                <c:extLst xmlns:c15="http://schemas.microsoft.com/office/drawing/2012/chart">
                  <c:ext xmlns:c16="http://schemas.microsoft.com/office/drawing/2014/chart" uri="{C3380CC4-5D6E-409C-BE32-E72D297353CC}">
                    <c16:uniqueId val="{00000002-59A8-440B-8233-7CB1120FEDFF}"/>
                  </c:ext>
                </c:extLst>
              </c15:ser>
            </c15:filteredBarSeries>
            <c15:filteredBarSeries>
              <c15:ser>
                <c:idx val="3"/>
                <c:order val="7"/>
                <c:tx>
                  <c:strRef>
                    <c:extLst xmlns:c15="http://schemas.microsoft.com/office/drawing/2012/chart">
                      <c:ext xmlns:c15="http://schemas.microsoft.com/office/drawing/2012/chart" uri="{02D57815-91ED-43cb-92C2-25804820EDAC}">
                        <c15:formulaRef>
                          <c15:sqref>'3.3.1'!$A$15:$B$15</c15:sqref>
                        </c15:formulaRef>
                      </c:ext>
                    </c:extLst>
                    <c:strCache>
                      <c:ptCount val="2"/>
                      <c:pt idx="0">
                        <c:v>2005-2006</c:v>
                      </c:pt>
                      <c:pt idx="1">
                        <c:v>manual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'3.3.1'!$C$15:$K$15</c15:sqref>
                        </c15:fullRef>
                        <c15:formulaRef>
                          <c15:sqref>'3.3.1'!$C$15:$J$15</c15:sqref>
                        </c15:formulaRef>
                      </c:ext>
                    </c:extLst>
                    <c:numCache>
                      <c:formatCode>#,##0</c:formatCode>
                      <c:ptCount val="8"/>
                      <c:pt idx="0">
                        <c:v>9</c:v>
                      </c:pt>
                      <c:pt idx="1">
                        <c:v>252</c:v>
                      </c:pt>
                      <c:pt idx="2">
                        <c:v>3</c:v>
                      </c:pt>
                      <c:pt idx="3">
                        <c:v>53</c:v>
                      </c:pt>
                      <c:pt idx="4">
                        <c:v>15</c:v>
                      </c:pt>
                      <c:pt idx="5">
                        <c:v>7</c:v>
                      </c:pt>
                      <c:pt idx="6">
                        <c:v>157</c:v>
                      </c:pt>
                      <c:pt idx="7">
                        <c:v>85</c:v>
                      </c:pt>
                    </c:numCache>
                  </c:numRef>
                </c:val>
                <c:extLst xmlns:c15="http://schemas.microsoft.com/office/drawing/2012/chart">
                  <c:ext xmlns:c16="http://schemas.microsoft.com/office/drawing/2014/chart" uri="{C3380CC4-5D6E-409C-BE32-E72D297353CC}">
                    <c16:uniqueId val="{00000003-59A8-440B-8233-7CB1120FEDFF}"/>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'3.3.1'!$A$16:$B$16</c15:sqref>
                        </c15:formulaRef>
                      </c:ext>
                    </c:extLst>
                    <c:strCache>
                      <c:ptCount val="2"/>
                      <c:pt idx="0">
                        <c:v>2005-2006</c:v>
                      </c:pt>
                      <c:pt idx="1">
                        <c:v>total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'3.3.1'!$C$16:$K$16</c15:sqref>
                        </c15:fullRef>
                        <c15:formulaRef>
                          <c15:sqref>'3.3.1'!$C$16:$J$16</c15:sqref>
                        </c15:formulaRef>
                      </c:ext>
                    </c:extLst>
                    <c:numCache>
                      <c:formatCode>#,##0</c:formatCode>
                      <c:ptCount val="8"/>
                      <c:pt idx="0">
                        <c:v>103</c:v>
                      </c:pt>
                      <c:pt idx="1">
                        <c:v>3132</c:v>
                      </c:pt>
                      <c:pt idx="2">
                        <c:v>37</c:v>
                      </c:pt>
                      <c:pt idx="3">
                        <c:v>862</c:v>
                      </c:pt>
                      <c:pt idx="4">
                        <c:v>268</c:v>
                      </c:pt>
                      <c:pt idx="5">
                        <c:v>27</c:v>
                      </c:pt>
                      <c:pt idx="6">
                        <c:v>1867</c:v>
                      </c:pt>
                      <c:pt idx="7">
                        <c:v>446</c:v>
                      </c:pt>
                    </c:numCache>
                  </c:numRef>
                </c:val>
                <c:extLst xmlns:c15="http://schemas.microsoft.com/office/drawing/2012/chart">
                  <c:ext xmlns:c16="http://schemas.microsoft.com/office/drawing/2014/chart" uri="{C3380CC4-5D6E-409C-BE32-E72D297353CC}">
                    <c16:uniqueId val="{00000004-59A8-440B-8233-7CB1120FEDF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'3.3.1'!$A$17:$B$17</c15:sqref>
                        </c15:formulaRef>
                      </c:ext>
                    </c:extLst>
                    <c:strCache>
                      <c:ptCount val="2"/>
                      <c:pt idx="0">
                        <c:v>2006-2007</c:v>
                      </c:pt>
                      <c:pt idx="1">
                        <c:v>electronic - direct</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'3.3.1'!$C$17:$K$17</c15:sqref>
                        </c15:fullRef>
                        <c15:formulaRef>
                          <c15:sqref>'3.3.1'!$C$17:$J$17</c15:sqref>
                        </c15:formulaRef>
                      </c:ext>
                    </c:extLst>
                    <c:numCache>
                      <c:formatCode>#,##0</c:formatCode>
                      <c:ptCount val="8"/>
                      <c:pt idx="0">
                        <c:v>103</c:v>
                      </c:pt>
                      <c:pt idx="1">
                        <c:v>3360</c:v>
                      </c:pt>
                      <c:pt idx="2">
                        <c:v>28</c:v>
                      </c:pt>
                      <c:pt idx="3">
                        <c:v>942</c:v>
                      </c:pt>
                      <c:pt idx="4">
                        <c:v>312</c:v>
                      </c:pt>
                      <c:pt idx="5">
                        <c:v>34</c:v>
                      </c:pt>
                      <c:pt idx="6">
                        <c:v>1899</c:v>
                      </c:pt>
                      <c:pt idx="7">
                        <c:v>272</c:v>
                      </c:pt>
                    </c:numCache>
                  </c:numRef>
                </c:val>
                <c:extLst xmlns:c15="http://schemas.microsoft.com/office/drawing/2012/chart">
                  <c:ext xmlns:c16="http://schemas.microsoft.com/office/drawing/2014/chart" uri="{C3380CC4-5D6E-409C-BE32-E72D297353CC}">
                    <c16:uniqueId val="{00000005-59A8-440B-8233-7CB1120FEDF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'3.3.1'!$A$18:$B$18</c15:sqref>
                        </c15:formulaRef>
                      </c:ext>
                    </c:extLst>
                    <c:strCache>
                      <c:ptCount val="2"/>
                      <c:pt idx="0">
                        <c:v>2006-2007</c:v>
                      </c:pt>
                      <c:pt idx="1">
                        <c:v>electronic - staff portal</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'3.3.1'!$C$18:$K$18</c15:sqref>
                        </c15:fullRef>
                        <c15:formulaRef>
                          <c15:sqref>'3.3.1'!$C$18:$J$18</c15:sqref>
                        </c15:formulaRef>
                      </c:ext>
                    </c:extLst>
                    <c:numCache>
                      <c:formatCode>#,##0</c:formatCode>
                      <c:ptCount val="8"/>
                      <c:pt idx="0">
                        <c:v>0</c:v>
                      </c:pt>
                      <c:pt idx="1">
                        <c:v>114</c:v>
                      </c:pt>
                      <c:pt idx="2">
                        <c:v>0</c:v>
                      </c:pt>
                      <c:pt idx="3">
                        <c:v>51</c:v>
                      </c:pt>
                      <c:pt idx="4">
                        <c:v>8</c:v>
                      </c:pt>
                      <c:pt idx="5">
                        <c:v>1</c:v>
                      </c:pt>
                      <c:pt idx="6">
                        <c:v>77</c:v>
                      </c:pt>
                      <c:pt idx="7">
                        <c:v>88</c:v>
                      </c:pt>
                    </c:numCache>
                  </c:numRef>
                </c:val>
                <c:extLst xmlns:c15="http://schemas.microsoft.com/office/drawing/2012/chart">
                  <c:ext xmlns:c16="http://schemas.microsoft.com/office/drawing/2014/chart" uri="{C3380CC4-5D6E-409C-BE32-E72D297353CC}">
                    <c16:uniqueId val="{00000006-59A8-440B-8233-7CB1120FEDFF}"/>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'3.3.1'!$A$19:$B$19</c15:sqref>
                        </c15:formulaRef>
                      </c:ext>
                    </c:extLst>
                    <c:strCache>
                      <c:ptCount val="2"/>
                      <c:pt idx="0">
                        <c:v>2006-2007</c:v>
                      </c:pt>
                      <c:pt idx="1">
                        <c:v>manual</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'3.3.1'!$C$19:$K$19</c15:sqref>
                        </c15:fullRef>
                        <c15:formulaRef>
                          <c15:sqref>'3.3.1'!$C$19:$J$19</c15:sqref>
                        </c15:formulaRef>
                      </c:ext>
                    </c:extLst>
                    <c:numCache>
                      <c:formatCode>#,##0</c:formatCode>
                      <c:ptCount val="8"/>
                      <c:pt idx="0">
                        <c:v>4</c:v>
                      </c:pt>
                      <c:pt idx="1">
                        <c:v>131</c:v>
                      </c:pt>
                      <c:pt idx="2">
                        <c:v>0</c:v>
                      </c:pt>
                      <c:pt idx="3">
                        <c:v>21</c:v>
                      </c:pt>
                      <c:pt idx="4">
                        <c:v>8</c:v>
                      </c:pt>
                      <c:pt idx="5">
                        <c:v>4</c:v>
                      </c:pt>
                      <c:pt idx="6">
                        <c:v>72</c:v>
                      </c:pt>
                      <c:pt idx="7">
                        <c:v>29</c:v>
                      </c:pt>
                    </c:numCache>
                  </c:numRef>
                </c:val>
                <c:extLst xmlns:c15="http://schemas.microsoft.com/office/drawing/2012/chart">
                  <c:ext xmlns:c16="http://schemas.microsoft.com/office/drawing/2014/chart" uri="{C3380CC4-5D6E-409C-BE32-E72D297353CC}">
                    <c16:uniqueId val="{00000007-59A8-440B-8233-7CB1120FEDFF}"/>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'3.3.1'!$A$20:$B$20</c15:sqref>
                        </c15:formulaRef>
                      </c:ext>
                    </c:extLst>
                    <c:strCache>
                      <c:ptCount val="2"/>
                      <c:pt idx="0">
                        <c:v>2006-2007</c:v>
                      </c:pt>
                      <c:pt idx="1">
                        <c:v>total</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'3.3.1'!$C$20:$K$20</c15:sqref>
                        </c15:fullRef>
                        <c15:formulaRef>
                          <c15:sqref>'3.3.1'!$C$20:$J$20</c15:sqref>
                        </c15:formulaRef>
                      </c:ext>
                    </c:extLst>
                    <c:numCache>
                      <c:formatCode>#,##0</c:formatCode>
                      <c:ptCount val="8"/>
                      <c:pt idx="0">
                        <c:v>107</c:v>
                      </c:pt>
                      <c:pt idx="1">
                        <c:v>3605</c:v>
                      </c:pt>
                      <c:pt idx="2">
                        <c:v>28</c:v>
                      </c:pt>
                      <c:pt idx="3">
                        <c:v>1014</c:v>
                      </c:pt>
                      <c:pt idx="4">
                        <c:v>328</c:v>
                      </c:pt>
                      <c:pt idx="5">
                        <c:v>39</c:v>
                      </c:pt>
                      <c:pt idx="6">
                        <c:v>2048</c:v>
                      </c:pt>
                      <c:pt idx="7">
                        <c:v>389</c:v>
                      </c:pt>
                    </c:numCache>
                  </c:numRef>
                </c:val>
                <c:extLst xmlns:c15="http://schemas.microsoft.com/office/drawing/2012/chart">
                  <c:ext xmlns:c16="http://schemas.microsoft.com/office/drawing/2014/chart" uri="{C3380CC4-5D6E-409C-BE32-E72D297353CC}">
                    <c16:uniqueId val="{00000008-59A8-440B-8233-7CB1120FEDFF}"/>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'3.3.1'!$A$21:$B$21</c15:sqref>
                        </c15:formulaRef>
                      </c:ext>
                    </c:extLst>
                    <c:strCache>
                      <c:ptCount val="2"/>
                      <c:pt idx="0">
                        <c:v>2007-2008</c:v>
                      </c:pt>
                      <c:pt idx="1">
                        <c:v>electronic - direct</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'3.3.1'!$C$21:$K$21</c15:sqref>
                        </c15:fullRef>
                        <c15:formulaRef>
                          <c15:sqref>'3.3.1'!$C$21:$J$21</c15:sqref>
                        </c15:formulaRef>
                      </c:ext>
                    </c:extLst>
                    <c:numCache>
                      <c:formatCode>#,##0</c:formatCode>
                      <c:ptCount val="8"/>
                      <c:pt idx="0">
                        <c:v>100</c:v>
                      </c:pt>
                      <c:pt idx="1">
                        <c:v>3684</c:v>
                      </c:pt>
                      <c:pt idx="2">
                        <c:v>15</c:v>
                      </c:pt>
                      <c:pt idx="3">
                        <c:v>973</c:v>
                      </c:pt>
                      <c:pt idx="4">
                        <c:v>282</c:v>
                      </c:pt>
                      <c:pt idx="5">
                        <c:v>41</c:v>
                      </c:pt>
                      <c:pt idx="6">
                        <c:v>1834</c:v>
                      </c:pt>
                      <c:pt idx="7">
                        <c:v>263</c:v>
                      </c:pt>
                    </c:numCache>
                  </c:numRef>
                </c:val>
                <c:extLst xmlns:c15="http://schemas.microsoft.com/office/drawing/2012/chart">
                  <c:ext xmlns:c16="http://schemas.microsoft.com/office/drawing/2014/chart" uri="{C3380CC4-5D6E-409C-BE32-E72D297353CC}">
                    <c16:uniqueId val="{00000009-59A8-440B-8233-7CB1120FEDFF}"/>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'3.3.1'!$A$22:$B$22</c15:sqref>
                        </c15:formulaRef>
                      </c:ext>
                    </c:extLst>
                    <c:strCache>
                      <c:ptCount val="2"/>
                      <c:pt idx="0">
                        <c:v>2007-2008</c:v>
                      </c:pt>
                      <c:pt idx="1">
                        <c:v>electronic - staff portal</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'3.3.1'!$C$22:$K$22</c15:sqref>
                        </c15:fullRef>
                        <c15:formulaRef>
                          <c15:sqref>'3.3.1'!$C$22:$J$22</c15:sqref>
                        </c15:formulaRef>
                      </c:ext>
                    </c:extLst>
                    <c:numCache>
                      <c:formatCode>#,##0</c:formatCode>
                      <c:ptCount val="8"/>
                      <c:pt idx="0">
                        <c:v>3</c:v>
                      </c:pt>
                      <c:pt idx="1">
                        <c:v>112</c:v>
                      </c:pt>
                      <c:pt idx="2">
                        <c:v>0</c:v>
                      </c:pt>
                      <c:pt idx="3">
                        <c:v>7</c:v>
                      </c:pt>
                      <c:pt idx="4">
                        <c:v>4</c:v>
                      </c:pt>
                      <c:pt idx="5">
                        <c:v>0</c:v>
                      </c:pt>
                      <c:pt idx="6">
                        <c:v>61</c:v>
                      </c:pt>
                      <c:pt idx="7">
                        <c:v>55</c:v>
                      </c:pt>
                    </c:numCache>
                  </c:numRef>
                </c:val>
                <c:extLst xmlns:c15="http://schemas.microsoft.com/office/drawing/2012/chart">
                  <c:ext xmlns:c16="http://schemas.microsoft.com/office/drawing/2014/chart" uri="{C3380CC4-5D6E-409C-BE32-E72D297353CC}">
                    <c16:uniqueId val="{0000000A-59A8-440B-8233-7CB1120FEDFF}"/>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'3.3.1'!$A$23:$B$23</c15:sqref>
                        </c15:formulaRef>
                      </c:ext>
                    </c:extLst>
                    <c:strCache>
                      <c:ptCount val="2"/>
                      <c:pt idx="0">
                        <c:v>2007-2008</c:v>
                      </c:pt>
                      <c:pt idx="1">
                        <c:v>manual</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'3.3.1'!$C$23:$K$23</c15:sqref>
                        </c15:fullRef>
                        <c15:formulaRef>
                          <c15:sqref>'3.3.1'!$C$23:$J$23</c15:sqref>
                        </c15:formulaRef>
                      </c:ext>
                    </c:extLst>
                    <c:numCache>
                      <c:formatCode>#,##0</c:formatCode>
                      <c:ptCount val="8"/>
                      <c:pt idx="0">
                        <c:v>2</c:v>
                      </c:pt>
                      <c:pt idx="1">
                        <c:v>129</c:v>
                      </c:pt>
                      <c:pt idx="2">
                        <c:v>1</c:v>
                      </c:pt>
                      <c:pt idx="3">
                        <c:v>46</c:v>
                      </c:pt>
                      <c:pt idx="4">
                        <c:v>4</c:v>
                      </c:pt>
                      <c:pt idx="5">
                        <c:v>7</c:v>
                      </c:pt>
                      <c:pt idx="6">
                        <c:v>61</c:v>
                      </c:pt>
                      <c:pt idx="7">
                        <c:v>30</c:v>
                      </c:pt>
                    </c:numCache>
                  </c:numRef>
                </c:val>
                <c:extLst xmlns:c15="http://schemas.microsoft.com/office/drawing/2012/chart">
                  <c:ext xmlns:c16="http://schemas.microsoft.com/office/drawing/2014/chart" uri="{C3380CC4-5D6E-409C-BE32-E72D297353CC}">
                    <c16:uniqueId val="{0000000B-59A8-440B-8233-7CB1120FEDFF}"/>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'3.3.1'!$A$24:$B$24</c15:sqref>
                        </c15:formulaRef>
                      </c:ext>
                    </c:extLst>
                    <c:strCache>
                      <c:ptCount val="2"/>
                      <c:pt idx="0">
                        <c:v>2007-2008</c:v>
                      </c:pt>
                      <c:pt idx="1">
                        <c:v>total</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'3.3.1'!$C$24:$K$24</c15:sqref>
                        </c15:fullRef>
                        <c15:formulaRef>
                          <c15:sqref>'3.3.1'!$C$24:$J$24</c15:sqref>
                        </c15:formulaRef>
                      </c:ext>
                    </c:extLst>
                    <c:numCache>
                      <c:formatCode>#,##0</c:formatCode>
                      <c:ptCount val="8"/>
                      <c:pt idx="0">
                        <c:v>105</c:v>
                      </c:pt>
                      <c:pt idx="1">
                        <c:v>3925</c:v>
                      </c:pt>
                      <c:pt idx="2">
                        <c:v>16</c:v>
                      </c:pt>
                      <c:pt idx="3">
                        <c:v>1026</c:v>
                      </c:pt>
                      <c:pt idx="4">
                        <c:v>290</c:v>
                      </c:pt>
                      <c:pt idx="5">
                        <c:v>48</c:v>
                      </c:pt>
                      <c:pt idx="6">
                        <c:v>1956</c:v>
                      </c:pt>
                      <c:pt idx="7">
                        <c:v>348</c:v>
                      </c:pt>
                    </c:numCache>
                  </c:numRef>
                </c:val>
                <c:extLst xmlns:c15="http://schemas.microsoft.com/office/drawing/2012/chart">
                  <c:ext xmlns:c16="http://schemas.microsoft.com/office/drawing/2014/chart" uri="{C3380CC4-5D6E-409C-BE32-E72D297353CC}">
                    <c16:uniqueId val="{0000000C-59A8-440B-8233-7CB1120FEDFF}"/>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'3.3.1'!$A$25:$B$25</c15:sqref>
                        </c15:formulaRef>
                      </c:ext>
                    </c:extLst>
                    <c:strCache>
                      <c:ptCount val="2"/>
                      <c:pt idx="0">
                        <c:v>2008-2009</c:v>
                      </c:pt>
                      <c:pt idx="1">
                        <c:v>electronic - direct</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'3.3.1'!$C$25:$K$25</c15:sqref>
                        </c15:fullRef>
                        <c15:formulaRef>
                          <c15:sqref>'3.3.1'!$C$25:$J$25</c15:sqref>
                        </c15:formulaRef>
                      </c:ext>
                    </c:extLst>
                    <c:numCache>
                      <c:formatCode>#,##0</c:formatCode>
                      <c:ptCount val="8"/>
                      <c:pt idx="0">
                        <c:v>115</c:v>
                      </c:pt>
                      <c:pt idx="1">
                        <c:v>4094</c:v>
                      </c:pt>
                      <c:pt idx="2">
                        <c:v>15</c:v>
                      </c:pt>
                      <c:pt idx="3">
                        <c:v>1238</c:v>
                      </c:pt>
                      <c:pt idx="4">
                        <c:v>232</c:v>
                      </c:pt>
                      <c:pt idx="5">
                        <c:v>41</c:v>
                      </c:pt>
                      <c:pt idx="6">
                        <c:v>2007</c:v>
                      </c:pt>
                      <c:pt idx="7">
                        <c:v>279</c:v>
                      </c:pt>
                    </c:numCache>
                  </c:numRef>
                </c:val>
                <c:extLst xmlns:c15="http://schemas.microsoft.com/office/drawing/2012/chart">
                  <c:ext xmlns:c16="http://schemas.microsoft.com/office/drawing/2014/chart" uri="{C3380CC4-5D6E-409C-BE32-E72D297353CC}">
                    <c16:uniqueId val="{0000000D-59A8-440B-8233-7CB1120FEDFF}"/>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'3.3.1'!$A$26:$B$26</c15:sqref>
                        </c15:formulaRef>
                      </c:ext>
                    </c:extLst>
                    <c:strCache>
                      <c:ptCount val="2"/>
                      <c:pt idx="0">
                        <c:v>2008-2009</c:v>
                      </c:pt>
                      <c:pt idx="1">
                        <c:v>electronic - staff portal</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'3.3.1'!$C$26:$K$26</c15:sqref>
                        </c15:fullRef>
                        <c15:formulaRef>
                          <c15:sqref>'3.3.1'!$C$26:$J$26</c15:sqref>
                        </c15:formulaRef>
                      </c:ext>
                    </c:extLst>
                    <c:numCache>
                      <c:formatCode>#,##0</c:formatCode>
                      <c:ptCount val="8"/>
                      <c:pt idx="0">
                        <c:v>1</c:v>
                      </c:pt>
                      <c:pt idx="1">
                        <c:v>51</c:v>
                      </c:pt>
                      <c:pt idx="2">
                        <c:v>0</c:v>
                      </c:pt>
                      <c:pt idx="3">
                        <c:v>16</c:v>
                      </c:pt>
                      <c:pt idx="4">
                        <c:v>1</c:v>
                      </c:pt>
                      <c:pt idx="5">
                        <c:v>0</c:v>
                      </c:pt>
                      <c:pt idx="6">
                        <c:v>36</c:v>
                      </c:pt>
                      <c:pt idx="7">
                        <c:v>58</c:v>
                      </c:pt>
                    </c:numCache>
                  </c:numRef>
                </c:val>
                <c:extLst xmlns:c15="http://schemas.microsoft.com/office/drawing/2012/chart">
                  <c:ext xmlns:c16="http://schemas.microsoft.com/office/drawing/2014/chart" uri="{C3380CC4-5D6E-409C-BE32-E72D297353CC}">
                    <c16:uniqueId val="{0000000E-59A8-440B-8233-7CB1120FEDFF}"/>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'3.3.1'!$A$27:$B$27</c15:sqref>
                        </c15:formulaRef>
                      </c:ext>
                    </c:extLst>
                    <c:strCache>
                      <c:ptCount val="2"/>
                      <c:pt idx="0">
                        <c:v>2008-2009</c:v>
                      </c:pt>
                      <c:pt idx="1">
                        <c:v>manual</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'3.3.1'!$C$27:$K$27</c15:sqref>
                        </c15:fullRef>
                        <c15:formulaRef>
                          <c15:sqref>'3.3.1'!$C$27:$J$27</c15:sqref>
                        </c15:formulaRef>
                      </c:ext>
                    </c:extLst>
                    <c:numCache>
                      <c:formatCode>#,##0</c:formatCode>
                      <c:ptCount val="8"/>
                      <c:pt idx="0">
                        <c:v>4</c:v>
                      </c:pt>
                      <c:pt idx="1">
                        <c:v>94</c:v>
                      </c:pt>
                      <c:pt idx="2">
                        <c:v>0</c:v>
                      </c:pt>
                      <c:pt idx="3">
                        <c:v>37</c:v>
                      </c:pt>
                      <c:pt idx="4">
                        <c:v>2</c:v>
                      </c:pt>
                      <c:pt idx="5">
                        <c:v>0</c:v>
                      </c:pt>
                      <c:pt idx="6">
                        <c:v>35</c:v>
                      </c:pt>
                      <c:pt idx="7">
                        <c:v>9</c:v>
                      </c:pt>
                    </c:numCache>
                  </c:numRef>
                </c:val>
                <c:extLst xmlns:c15="http://schemas.microsoft.com/office/drawing/2012/chart">
                  <c:ext xmlns:c16="http://schemas.microsoft.com/office/drawing/2014/chart" uri="{C3380CC4-5D6E-409C-BE32-E72D297353CC}">
                    <c16:uniqueId val="{0000000F-59A8-440B-8233-7CB1120FEDFF}"/>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'3.3.1'!$A$28:$B$28</c15:sqref>
                        </c15:formulaRef>
                      </c:ext>
                    </c:extLst>
                    <c:strCache>
                      <c:ptCount val="2"/>
                      <c:pt idx="0">
                        <c:v>2008-2009</c:v>
                      </c:pt>
                      <c:pt idx="1">
                        <c:v>total</c:v>
                      </c:pt>
                    </c:strCache>
                  </c:strRef>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'3.3.1'!$C$28:$K$28</c15:sqref>
                        </c15:fullRef>
                        <c15:formulaRef>
                          <c15:sqref>'3.3.1'!$C$28:$J$28</c15:sqref>
                        </c15:formulaRef>
                      </c:ext>
                    </c:extLst>
                    <c:numCache>
                      <c:formatCode>#,##0</c:formatCode>
                      <c:ptCount val="8"/>
                      <c:pt idx="0">
                        <c:v>120</c:v>
                      </c:pt>
                      <c:pt idx="1">
                        <c:v>4239</c:v>
                      </c:pt>
                      <c:pt idx="2">
                        <c:v>15</c:v>
                      </c:pt>
                      <c:pt idx="3">
                        <c:v>1291</c:v>
                      </c:pt>
                      <c:pt idx="4">
                        <c:v>235</c:v>
                      </c:pt>
                      <c:pt idx="5">
                        <c:v>41</c:v>
                      </c:pt>
                      <c:pt idx="6">
                        <c:v>2078</c:v>
                      </c:pt>
                      <c:pt idx="7">
                        <c:v>346</c:v>
                      </c:pt>
                    </c:numCache>
                  </c:numRef>
                </c:val>
                <c:extLst xmlns:c15="http://schemas.microsoft.com/office/drawing/2012/chart">
                  <c:ext xmlns:c16="http://schemas.microsoft.com/office/drawing/2014/chart" uri="{C3380CC4-5D6E-409C-BE32-E72D297353CC}">
                    <c16:uniqueId val="{00000010-59A8-440B-8233-7CB1120FEDFF}"/>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'3.3.1'!$A$29:$B$29</c15:sqref>
                        </c15:formulaRef>
                      </c:ext>
                    </c:extLst>
                    <c:strCache>
                      <c:ptCount val="2"/>
                      <c:pt idx="0">
                        <c:v>2009-2010</c:v>
                      </c:pt>
                      <c:pt idx="1">
                        <c:v>electronic - direct</c:v>
                      </c:pt>
                    </c:strCache>
                  </c:strRef>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'3.3.1'!$C$29:$K$29</c15:sqref>
                        </c15:fullRef>
                        <c15:formulaRef>
                          <c15:sqref>'3.3.1'!$C$29:$J$29</c15:sqref>
                        </c15:formulaRef>
                      </c:ext>
                    </c:extLst>
                    <c:numCache>
                      <c:formatCode>#,##0</c:formatCode>
                      <c:ptCount val="8"/>
                      <c:pt idx="0">
                        <c:v>127</c:v>
                      </c:pt>
                      <c:pt idx="1">
                        <c:v>3949</c:v>
                      </c:pt>
                      <c:pt idx="2">
                        <c:v>10</c:v>
                      </c:pt>
                      <c:pt idx="3">
                        <c:v>1360</c:v>
                      </c:pt>
                      <c:pt idx="4">
                        <c:v>233</c:v>
                      </c:pt>
                      <c:pt idx="5">
                        <c:v>58</c:v>
                      </c:pt>
                      <c:pt idx="6">
                        <c:v>2099</c:v>
                      </c:pt>
                      <c:pt idx="7">
                        <c:v>322</c:v>
                      </c:pt>
                    </c:numCache>
                  </c:numRef>
                </c:val>
                <c:extLst xmlns:c15="http://schemas.microsoft.com/office/drawing/2012/chart">
                  <c:ext xmlns:c16="http://schemas.microsoft.com/office/drawing/2014/chart" uri="{C3380CC4-5D6E-409C-BE32-E72D297353CC}">
                    <c16:uniqueId val="{00000011-59A8-440B-8233-7CB1120FEDFF}"/>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'3.3.1'!$A$30:$B$30</c15:sqref>
                        </c15:formulaRef>
                      </c:ext>
                    </c:extLst>
                    <c:strCache>
                      <c:ptCount val="2"/>
                      <c:pt idx="0">
                        <c:v>2009-2010</c:v>
                      </c:pt>
                      <c:pt idx="1">
                        <c:v>electronic - staff portal</c:v>
                      </c:pt>
                    </c:strCache>
                  </c:strRef>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'3.3.1'!$C$30:$K$30</c15:sqref>
                        </c15:fullRef>
                        <c15:formulaRef>
                          <c15:sqref>'3.3.1'!$C$30:$J$30</c15:sqref>
                        </c15:formulaRef>
                      </c:ext>
                    </c:extLst>
                    <c:numCache>
                      <c:formatCode>#,##0</c:formatCode>
                      <c:ptCount val="8"/>
                      <c:pt idx="0">
                        <c:v>1</c:v>
                      </c:pt>
                      <c:pt idx="1">
                        <c:v>25</c:v>
                      </c:pt>
                      <c:pt idx="2">
                        <c:v>0</c:v>
                      </c:pt>
                      <c:pt idx="3">
                        <c:v>6</c:v>
                      </c:pt>
                      <c:pt idx="4">
                        <c:v>5</c:v>
                      </c:pt>
                      <c:pt idx="5">
                        <c:v>0</c:v>
                      </c:pt>
                      <c:pt idx="6">
                        <c:v>37</c:v>
                      </c:pt>
                      <c:pt idx="7">
                        <c:v>77</c:v>
                      </c:pt>
                    </c:numCache>
                  </c:numRef>
                </c:val>
                <c:extLst xmlns:c15="http://schemas.microsoft.com/office/drawing/2012/chart">
                  <c:ext xmlns:c16="http://schemas.microsoft.com/office/drawing/2014/chart" uri="{C3380CC4-5D6E-409C-BE32-E72D297353CC}">
                    <c16:uniqueId val="{00000012-59A8-440B-8233-7CB1120FEDFF}"/>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'3.3.1'!$A$31:$B$31</c15:sqref>
                        </c15:formulaRef>
                      </c:ext>
                    </c:extLst>
                    <c:strCache>
                      <c:ptCount val="2"/>
                      <c:pt idx="0">
                        <c:v>2009-2010</c:v>
                      </c:pt>
                      <c:pt idx="1">
                        <c:v>manual</c:v>
                      </c:pt>
                    </c:strCache>
                  </c:strRef>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'3.3.1'!$C$31:$K$31</c15:sqref>
                        </c15:fullRef>
                        <c15:formulaRef>
                          <c15:sqref>'3.3.1'!$C$31:$J$31</c15:sqref>
                        </c15:formulaRef>
                      </c:ext>
                    </c:extLst>
                    <c:numCache>
                      <c:formatCode>#,##0</c:formatCode>
                      <c:ptCount val="8"/>
                      <c:pt idx="0">
                        <c:v>0</c:v>
                      </c:pt>
                      <c:pt idx="1">
                        <c:v>59</c:v>
                      </c:pt>
                      <c:pt idx="2">
                        <c:v>3</c:v>
                      </c:pt>
                      <c:pt idx="3">
                        <c:v>18</c:v>
                      </c:pt>
                      <c:pt idx="4">
                        <c:v>5</c:v>
                      </c:pt>
                      <c:pt idx="5">
                        <c:v>1</c:v>
                      </c:pt>
                      <c:pt idx="6">
                        <c:v>30</c:v>
                      </c:pt>
                      <c:pt idx="7">
                        <c:v>66</c:v>
                      </c:pt>
                    </c:numCache>
                  </c:numRef>
                </c:val>
                <c:extLst xmlns:c15="http://schemas.microsoft.com/office/drawing/2012/chart">
                  <c:ext xmlns:c16="http://schemas.microsoft.com/office/drawing/2014/chart" uri="{C3380CC4-5D6E-409C-BE32-E72D297353CC}">
                    <c16:uniqueId val="{00000013-59A8-440B-8233-7CB1120FEDFF}"/>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'3.3.1'!$A$32:$B$32</c15:sqref>
                        </c15:formulaRef>
                      </c:ext>
                    </c:extLst>
                    <c:strCache>
                      <c:ptCount val="2"/>
                      <c:pt idx="0">
                        <c:v>2009-2010</c:v>
                      </c:pt>
                      <c:pt idx="1">
                        <c:v>total</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'3.3.1'!$C$32:$K$32</c15:sqref>
                        </c15:fullRef>
                        <c15:formulaRef>
                          <c15:sqref>'3.3.1'!$C$32:$J$32</c15:sqref>
                        </c15:formulaRef>
                      </c:ext>
                    </c:extLst>
                    <c:numCache>
                      <c:formatCode>#,##0</c:formatCode>
                      <c:ptCount val="8"/>
                      <c:pt idx="0">
                        <c:v>128</c:v>
                      </c:pt>
                      <c:pt idx="1">
                        <c:v>4033</c:v>
                      </c:pt>
                      <c:pt idx="2">
                        <c:v>13</c:v>
                      </c:pt>
                      <c:pt idx="3">
                        <c:v>1384</c:v>
                      </c:pt>
                      <c:pt idx="4">
                        <c:v>243</c:v>
                      </c:pt>
                      <c:pt idx="5">
                        <c:v>59</c:v>
                      </c:pt>
                      <c:pt idx="6">
                        <c:v>2166</c:v>
                      </c:pt>
                      <c:pt idx="7">
                        <c:v>465</c:v>
                      </c:pt>
                    </c:numCache>
                  </c:numRef>
                </c:val>
                <c:extLst xmlns:c15="http://schemas.microsoft.com/office/drawing/2012/chart">
                  <c:ext xmlns:c16="http://schemas.microsoft.com/office/drawing/2014/chart" uri="{C3380CC4-5D6E-409C-BE32-E72D297353CC}">
                    <c16:uniqueId val="{00000014-59A8-440B-8233-7CB1120FEDFF}"/>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'3.3.1'!$A$33:$B$33</c15:sqref>
                        </c15:formulaRef>
                      </c:ext>
                    </c:extLst>
                    <c:strCache>
                      <c:ptCount val="2"/>
                      <c:pt idx="0">
                        <c:v>2010-2011</c:v>
                      </c:pt>
                      <c:pt idx="1">
                        <c:v>electronic - direct</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'3.3.1'!$C$33:$K$33</c15:sqref>
                        </c15:fullRef>
                        <c15:formulaRef>
                          <c15:sqref>'3.3.1'!$C$33:$J$33</c15:sqref>
                        </c15:formulaRef>
                      </c:ext>
                    </c:extLst>
                    <c:numCache>
                      <c:formatCode>#,##0</c:formatCode>
                      <c:ptCount val="8"/>
                      <c:pt idx="0">
                        <c:v>127</c:v>
                      </c:pt>
                      <c:pt idx="1">
                        <c:v>4134</c:v>
                      </c:pt>
                      <c:pt idx="2">
                        <c:v>17</c:v>
                      </c:pt>
                      <c:pt idx="3">
                        <c:v>1524</c:v>
                      </c:pt>
                      <c:pt idx="4">
                        <c:v>322</c:v>
                      </c:pt>
                      <c:pt idx="5">
                        <c:v>64</c:v>
                      </c:pt>
                      <c:pt idx="6">
                        <c:v>1745</c:v>
                      </c:pt>
                      <c:pt idx="7">
                        <c:v>440</c:v>
                      </c:pt>
                    </c:numCache>
                  </c:numRef>
                </c:val>
                <c:extLst xmlns:c15="http://schemas.microsoft.com/office/drawing/2012/chart">
                  <c:ext xmlns:c16="http://schemas.microsoft.com/office/drawing/2014/chart" uri="{C3380CC4-5D6E-409C-BE32-E72D297353CC}">
                    <c16:uniqueId val="{00000015-59A8-440B-8233-7CB1120FEDFF}"/>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'3.3.1'!$A$34:$B$34</c15:sqref>
                        </c15:formulaRef>
                      </c:ext>
                    </c:extLst>
                    <c:strCache>
                      <c:ptCount val="2"/>
                      <c:pt idx="0">
                        <c:v>2010-2011</c:v>
                      </c:pt>
                      <c:pt idx="1">
                        <c:v>electronic - staff portal</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'3.3.1'!$C$34:$K$34</c15:sqref>
                        </c15:fullRef>
                        <c15:formulaRef>
                          <c15:sqref>'3.3.1'!$C$34:$J$34</c15:sqref>
                        </c15:formulaRef>
                      </c:ext>
                    </c:extLst>
                    <c:numCache>
                      <c:formatCode>#,##0</c:formatCode>
                      <c:ptCount val="8"/>
                      <c:pt idx="0">
                        <c:v>0</c:v>
                      </c:pt>
                      <c:pt idx="1">
                        <c:v>8</c:v>
                      </c:pt>
                      <c:pt idx="2">
                        <c:v>0</c:v>
                      </c:pt>
                      <c:pt idx="3">
                        <c:v>3</c:v>
                      </c:pt>
                      <c:pt idx="4">
                        <c:v>0</c:v>
                      </c:pt>
                      <c:pt idx="5">
                        <c:v>0</c:v>
                      </c:pt>
                      <c:pt idx="6">
                        <c:v>38</c:v>
                      </c:pt>
                      <c:pt idx="7">
                        <c:v>100</c:v>
                      </c:pt>
                    </c:numCache>
                  </c:numRef>
                </c:val>
                <c:extLst xmlns:c15="http://schemas.microsoft.com/office/drawing/2012/chart">
                  <c:ext xmlns:c16="http://schemas.microsoft.com/office/drawing/2014/chart" uri="{C3380CC4-5D6E-409C-BE32-E72D297353CC}">
                    <c16:uniqueId val="{00000016-59A8-440B-8233-7CB1120FEDFF}"/>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'3.3.1'!$A$35:$B$35</c15:sqref>
                        </c15:formulaRef>
                      </c:ext>
                    </c:extLst>
                    <c:strCache>
                      <c:ptCount val="2"/>
                      <c:pt idx="0">
                        <c:v>2010-2011</c:v>
                      </c:pt>
                      <c:pt idx="1">
                        <c:v>manual</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'3.3.1'!$C$35:$K$35</c15:sqref>
                        </c15:fullRef>
                        <c15:formulaRef>
                          <c15:sqref>'3.3.1'!$C$35:$J$35</c15:sqref>
                        </c15:formulaRef>
                      </c:ext>
                    </c:extLst>
                    <c:numCache>
                      <c:formatCode>#,##0</c:formatCode>
                      <c:ptCount val="8"/>
                      <c:pt idx="0">
                        <c:v>1</c:v>
                      </c:pt>
                      <c:pt idx="1">
                        <c:v>31</c:v>
                      </c:pt>
                      <c:pt idx="2">
                        <c:v>0</c:v>
                      </c:pt>
                      <c:pt idx="3">
                        <c:v>9</c:v>
                      </c:pt>
                      <c:pt idx="4">
                        <c:v>0</c:v>
                      </c:pt>
                      <c:pt idx="5">
                        <c:v>1</c:v>
                      </c:pt>
                      <c:pt idx="6">
                        <c:v>31</c:v>
                      </c:pt>
                      <c:pt idx="7">
                        <c:v>19</c:v>
                      </c:pt>
                    </c:numCache>
                  </c:numRef>
                </c:val>
                <c:extLst xmlns:c15="http://schemas.microsoft.com/office/drawing/2012/chart">
                  <c:ext xmlns:c16="http://schemas.microsoft.com/office/drawing/2014/chart" uri="{C3380CC4-5D6E-409C-BE32-E72D297353CC}">
                    <c16:uniqueId val="{00000017-59A8-440B-8233-7CB1120FEDFF}"/>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'3.3.1'!$A$36:$B$36</c15:sqref>
                        </c15:formulaRef>
                      </c:ext>
                    </c:extLst>
                    <c:strCache>
                      <c:ptCount val="2"/>
                      <c:pt idx="0">
                        <c:v>2010-2011</c:v>
                      </c:pt>
                      <c:pt idx="1">
                        <c:v>total</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'3.3.1'!$C$36:$K$36</c15:sqref>
                        </c15:fullRef>
                        <c15:formulaRef>
                          <c15:sqref>'3.3.1'!$C$36:$J$36</c15:sqref>
                        </c15:formulaRef>
                      </c:ext>
                    </c:extLst>
                    <c:numCache>
                      <c:formatCode>#,##0</c:formatCode>
                      <c:ptCount val="8"/>
                      <c:pt idx="0">
                        <c:v>128</c:v>
                      </c:pt>
                      <c:pt idx="1">
                        <c:v>4173</c:v>
                      </c:pt>
                      <c:pt idx="2">
                        <c:v>17</c:v>
                      </c:pt>
                      <c:pt idx="3">
                        <c:v>1536</c:v>
                      </c:pt>
                      <c:pt idx="4">
                        <c:v>322</c:v>
                      </c:pt>
                      <c:pt idx="5">
                        <c:v>65</c:v>
                      </c:pt>
                      <c:pt idx="6">
                        <c:v>1814</c:v>
                      </c:pt>
                      <c:pt idx="7">
                        <c:v>559</c:v>
                      </c:pt>
                    </c:numCache>
                  </c:numRef>
                </c:val>
                <c:extLst xmlns:c15="http://schemas.microsoft.com/office/drawing/2012/chart">
                  <c:ext xmlns:c16="http://schemas.microsoft.com/office/drawing/2014/chart" uri="{C3380CC4-5D6E-409C-BE32-E72D297353CC}">
                    <c16:uniqueId val="{00000018-59A8-440B-8233-7CB1120FEDFF}"/>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'3.3.1'!$A$37:$B$37</c15:sqref>
                        </c15:formulaRef>
                      </c:ext>
                    </c:extLst>
                    <c:strCache>
                      <c:ptCount val="2"/>
                      <c:pt idx="0">
                        <c:v>2011-2012</c:v>
                      </c:pt>
                      <c:pt idx="1">
                        <c:v>electronic - direct</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'3.3.1'!$C$37:$K$37</c15:sqref>
                        </c15:fullRef>
                        <c15:formulaRef>
                          <c15:sqref>'3.3.1'!$C$37:$J$37</c15:sqref>
                        </c15:formulaRef>
                      </c:ext>
                    </c:extLst>
                    <c:numCache>
                      <c:formatCode>#,##0</c:formatCode>
                      <c:ptCount val="8"/>
                      <c:pt idx="0">
                        <c:v>97</c:v>
                      </c:pt>
                      <c:pt idx="1">
                        <c:v>4778</c:v>
                      </c:pt>
                      <c:pt idx="2">
                        <c:v>31</c:v>
                      </c:pt>
                      <c:pt idx="3">
                        <c:v>2204</c:v>
                      </c:pt>
                      <c:pt idx="4">
                        <c:v>479</c:v>
                      </c:pt>
                      <c:pt idx="5">
                        <c:v>80</c:v>
                      </c:pt>
                      <c:pt idx="6">
                        <c:v>2310</c:v>
                      </c:pt>
                      <c:pt idx="7">
                        <c:v>517</c:v>
                      </c:pt>
                    </c:numCache>
                  </c:numRef>
                </c:val>
                <c:extLst xmlns:c15="http://schemas.microsoft.com/office/drawing/2012/chart">
                  <c:ext xmlns:c16="http://schemas.microsoft.com/office/drawing/2014/chart" uri="{C3380CC4-5D6E-409C-BE32-E72D297353CC}">
                    <c16:uniqueId val="{00000019-59A8-440B-8233-7CB1120FEDFF}"/>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'3.3.1'!$A$38:$B$38</c15:sqref>
                        </c15:formulaRef>
                      </c:ext>
                    </c:extLst>
                    <c:strCache>
                      <c:ptCount val="2"/>
                      <c:pt idx="0">
                        <c:v>2011-2012</c:v>
                      </c:pt>
                      <c:pt idx="1">
                        <c:v>electronic - staff portal</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'3.3.1'!$C$38:$K$38</c15:sqref>
                        </c15:fullRef>
                        <c15:formulaRef>
                          <c15:sqref>'3.3.1'!$C$38:$J$38</c15:sqref>
                        </c15:formulaRef>
                      </c:ext>
                    </c:extLst>
                    <c:numCache>
                      <c:formatCode>#,##0</c:formatCode>
                      <c:ptCount val="8"/>
                      <c:pt idx="0">
                        <c:v>1</c:v>
                      </c:pt>
                      <c:pt idx="1">
                        <c:v>26</c:v>
                      </c:pt>
                      <c:pt idx="2">
                        <c:v>0</c:v>
                      </c:pt>
                      <c:pt idx="3">
                        <c:v>13</c:v>
                      </c:pt>
                      <c:pt idx="4">
                        <c:v>5</c:v>
                      </c:pt>
                      <c:pt idx="5">
                        <c:v>0</c:v>
                      </c:pt>
                      <c:pt idx="6">
                        <c:v>29</c:v>
                      </c:pt>
                      <c:pt idx="7">
                        <c:v>56</c:v>
                      </c:pt>
                    </c:numCache>
                  </c:numRef>
                </c:val>
                <c:extLst xmlns:c15="http://schemas.microsoft.com/office/drawing/2012/chart">
                  <c:ext xmlns:c16="http://schemas.microsoft.com/office/drawing/2014/chart" uri="{C3380CC4-5D6E-409C-BE32-E72D297353CC}">
                    <c16:uniqueId val="{0000001A-59A8-440B-8233-7CB1120FEDFF}"/>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'3.3.1'!$A$39:$B$39</c15:sqref>
                        </c15:formulaRef>
                      </c:ext>
                    </c:extLst>
                    <c:strCache>
                      <c:ptCount val="2"/>
                      <c:pt idx="0">
                        <c:v>2011-2012</c:v>
                      </c:pt>
                      <c:pt idx="1">
                        <c:v>manual</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'3.3.1'!$C$39:$K$39</c15:sqref>
                        </c15:fullRef>
                        <c15:formulaRef>
                          <c15:sqref>'3.3.1'!$C$39:$J$39</c15:sqref>
                        </c15:formulaRef>
                      </c:ext>
                    </c:extLst>
                    <c:numCache>
                      <c:formatCode>#,##0</c:formatCode>
                      <c:ptCount val="8"/>
                      <c:pt idx="0">
                        <c:v>0</c:v>
                      </c:pt>
                      <c:pt idx="1">
                        <c:v>55</c:v>
                      </c:pt>
                      <c:pt idx="2">
                        <c:v>0</c:v>
                      </c:pt>
                      <c:pt idx="3">
                        <c:v>24</c:v>
                      </c:pt>
                      <c:pt idx="4">
                        <c:v>2</c:v>
                      </c:pt>
                      <c:pt idx="5">
                        <c:v>1</c:v>
                      </c:pt>
                      <c:pt idx="6">
                        <c:v>33</c:v>
                      </c:pt>
                      <c:pt idx="7">
                        <c:v>63</c:v>
                      </c:pt>
                    </c:numCache>
                  </c:numRef>
                </c:val>
                <c:extLst xmlns:c15="http://schemas.microsoft.com/office/drawing/2012/chart">
                  <c:ext xmlns:c16="http://schemas.microsoft.com/office/drawing/2014/chart" uri="{C3380CC4-5D6E-409C-BE32-E72D297353CC}">
                    <c16:uniqueId val="{0000001B-59A8-440B-8233-7CB1120FEDFF}"/>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'3.3.1'!$A$40:$B$40</c15:sqref>
                        </c15:formulaRef>
                      </c:ext>
                    </c:extLst>
                    <c:strCache>
                      <c:ptCount val="2"/>
                      <c:pt idx="0">
                        <c:v>2011-2012</c:v>
                      </c:pt>
                      <c:pt idx="1">
                        <c:v>total</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'3.3.1'!$C$40:$K$40</c15:sqref>
                        </c15:fullRef>
                        <c15:formulaRef>
                          <c15:sqref>'3.3.1'!$C$40:$J$40</c15:sqref>
                        </c15:formulaRef>
                      </c:ext>
                    </c:extLst>
                    <c:numCache>
                      <c:formatCode>#,##0</c:formatCode>
                      <c:ptCount val="8"/>
                      <c:pt idx="0">
                        <c:v>98</c:v>
                      </c:pt>
                      <c:pt idx="1">
                        <c:v>4859</c:v>
                      </c:pt>
                      <c:pt idx="2">
                        <c:v>31</c:v>
                      </c:pt>
                      <c:pt idx="3">
                        <c:v>2241</c:v>
                      </c:pt>
                      <c:pt idx="4">
                        <c:v>486</c:v>
                      </c:pt>
                      <c:pt idx="5">
                        <c:v>81</c:v>
                      </c:pt>
                      <c:pt idx="6">
                        <c:v>2372</c:v>
                      </c:pt>
                      <c:pt idx="7">
                        <c:v>636</c:v>
                      </c:pt>
                    </c:numCache>
                  </c:numRef>
                </c:val>
                <c:extLst xmlns:c15="http://schemas.microsoft.com/office/drawing/2012/chart">
                  <c:ext xmlns:c16="http://schemas.microsoft.com/office/drawing/2014/chart" uri="{C3380CC4-5D6E-409C-BE32-E72D297353CC}">
                    <c16:uniqueId val="{0000001C-59A8-440B-8233-7CB1120FEDFF}"/>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'3.3.1'!$A$41:$B$41</c15:sqref>
                        </c15:formulaRef>
                      </c:ext>
                    </c:extLst>
                    <c:strCache>
                      <c:ptCount val="2"/>
                      <c:pt idx="0">
                        <c:v>2012-2013</c:v>
                      </c:pt>
                      <c:pt idx="1">
                        <c:v>electronic - direct</c:v>
                      </c:pt>
                    </c:strCache>
                  </c:strRef>
                </c:tx>
                <c:spPr>
                  <a:solidFill>
                    <a:schemeClr val="accent4">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'3.3.1'!$C$41:$K$41</c15:sqref>
                        </c15:fullRef>
                        <c15:formulaRef>
                          <c15:sqref>'3.3.1'!$C$41:$J$41</c15:sqref>
                        </c15:formulaRef>
                      </c:ext>
                    </c:extLst>
                    <c:numCache>
                      <c:formatCode>#,##0</c:formatCode>
                      <c:ptCount val="8"/>
                      <c:pt idx="0">
                        <c:v>107</c:v>
                      </c:pt>
                      <c:pt idx="1">
                        <c:v>4179</c:v>
                      </c:pt>
                      <c:pt idx="2">
                        <c:v>33</c:v>
                      </c:pt>
                      <c:pt idx="3">
                        <c:v>2096</c:v>
                      </c:pt>
                      <c:pt idx="4">
                        <c:v>384</c:v>
                      </c:pt>
                      <c:pt idx="5">
                        <c:v>94</c:v>
                      </c:pt>
                      <c:pt idx="6">
                        <c:v>2161</c:v>
                      </c:pt>
                      <c:pt idx="7">
                        <c:v>528</c:v>
                      </c:pt>
                    </c:numCache>
                  </c:numRef>
                </c:val>
                <c:extLst xmlns:c15="http://schemas.microsoft.com/office/drawing/2012/chart">
                  <c:ext xmlns:c16="http://schemas.microsoft.com/office/drawing/2014/chart" uri="{C3380CC4-5D6E-409C-BE32-E72D297353CC}">
                    <c16:uniqueId val="{0000001D-59A8-440B-8233-7CB1120FEDFF}"/>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'3.3.1'!$A$42:$B$42</c15:sqref>
                        </c15:formulaRef>
                      </c:ext>
                    </c:extLst>
                    <c:strCache>
                      <c:ptCount val="2"/>
                      <c:pt idx="0">
                        <c:v>2012-2013</c:v>
                      </c:pt>
                      <c:pt idx="1">
                        <c:v>electronic - staff portal</c:v>
                      </c:pt>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'3.3.1'!$C$42:$K$42</c15:sqref>
                        </c15:fullRef>
                        <c15:formulaRef>
                          <c15:sqref>'3.3.1'!$C$42:$J$42</c15:sqref>
                        </c15:formulaRef>
                      </c:ext>
                    </c:extLst>
                    <c:numCache>
                      <c:formatCode>#,##0</c:formatCode>
                      <c:ptCount val="8"/>
                      <c:pt idx="0">
                        <c:v>0</c:v>
                      </c:pt>
                      <c:pt idx="1">
                        <c:v>10</c:v>
                      </c:pt>
                      <c:pt idx="2">
                        <c:v>1</c:v>
                      </c:pt>
                      <c:pt idx="3">
                        <c:v>5</c:v>
                      </c:pt>
                      <c:pt idx="4">
                        <c:v>4</c:v>
                      </c:pt>
                      <c:pt idx="5">
                        <c:v>0</c:v>
                      </c:pt>
                      <c:pt idx="6">
                        <c:v>33</c:v>
                      </c:pt>
                      <c:pt idx="7">
                        <c:v>32</c:v>
                      </c:pt>
                    </c:numCache>
                  </c:numRef>
                </c:val>
                <c:extLst xmlns:c15="http://schemas.microsoft.com/office/drawing/2012/chart">
                  <c:ext xmlns:c16="http://schemas.microsoft.com/office/drawing/2014/chart" uri="{C3380CC4-5D6E-409C-BE32-E72D297353CC}">
                    <c16:uniqueId val="{0000001E-59A8-440B-8233-7CB1120FEDFF}"/>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'3.3.1'!$A$43:$B$43</c15:sqref>
                        </c15:formulaRef>
                      </c:ext>
                    </c:extLst>
                    <c:strCache>
                      <c:ptCount val="2"/>
                      <c:pt idx="0">
                        <c:v>2012-2013</c:v>
                      </c:pt>
                      <c:pt idx="1">
                        <c:v>manual</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'3.3.1'!$C$43:$K$43</c15:sqref>
                        </c15:fullRef>
                        <c15:formulaRef>
                          <c15:sqref>'3.3.1'!$C$43:$J$43</c15:sqref>
                        </c15:formulaRef>
                      </c:ext>
                    </c:extLst>
                    <c:numCache>
                      <c:formatCode>#,##0</c:formatCode>
                      <c:ptCount val="8"/>
                      <c:pt idx="0">
                        <c:v>0</c:v>
                      </c:pt>
                      <c:pt idx="1">
                        <c:v>42</c:v>
                      </c:pt>
                      <c:pt idx="2">
                        <c:v>0</c:v>
                      </c:pt>
                      <c:pt idx="3">
                        <c:v>12</c:v>
                      </c:pt>
                      <c:pt idx="4">
                        <c:v>0</c:v>
                      </c:pt>
                      <c:pt idx="5">
                        <c:v>0</c:v>
                      </c:pt>
                      <c:pt idx="6">
                        <c:v>25</c:v>
                      </c:pt>
                      <c:pt idx="7">
                        <c:v>42</c:v>
                      </c:pt>
                    </c:numCache>
                  </c:numRef>
                </c:val>
                <c:extLst xmlns:c15="http://schemas.microsoft.com/office/drawing/2012/chart">
                  <c:ext xmlns:c16="http://schemas.microsoft.com/office/drawing/2014/chart" uri="{C3380CC4-5D6E-409C-BE32-E72D297353CC}">
                    <c16:uniqueId val="{0000001F-59A8-440B-8233-7CB1120FEDFF}"/>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'3.3.1'!$A$44:$B$44</c15:sqref>
                        </c15:formulaRef>
                      </c:ext>
                    </c:extLst>
                    <c:strCache>
                      <c:ptCount val="2"/>
                      <c:pt idx="0">
                        <c:v>2012-2013</c:v>
                      </c:pt>
                      <c:pt idx="1">
                        <c:v>total</c:v>
                      </c:pt>
                    </c:strCache>
                  </c:strRef>
                </c:tx>
                <c:spPr>
                  <a:solidFill>
                    <a:schemeClr val="accent1">
                      <a:lumMod val="70000"/>
                      <a:lumOff val="3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'3.3.1'!$C$44:$K$44</c15:sqref>
                        </c15:fullRef>
                        <c15:formulaRef>
                          <c15:sqref>'3.3.1'!$C$44:$J$44</c15:sqref>
                        </c15:formulaRef>
                      </c:ext>
                    </c:extLst>
                    <c:numCache>
                      <c:formatCode>#,##0</c:formatCode>
                      <c:ptCount val="8"/>
                      <c:pt idx="0">
                        <c:v>107</c:v>
                      </c:pt>
                      <c:pt idx="1">
                        <c:v>4231</c:v>
                      </c:pt>
                      <c:pt idx="2">
                        <c:v>34</c:v>
                      </c:pt>
                      <c:pt idx="3">
                        <c:v>2113</c:v>
                      </c:pt>
                      <c:pt idx="4">
                        <c:v>388</c:v>
                      </c:pt>
                      <c:pt idx="5">
                        <c:v>94</c:v>
                      </c:pt>
                      <c:pt idx="6">
                        <c:v>2219</c:v>
                      </c:pt>
                      <c:pt idx="7">
                        <c:v>602</c:v>
                      </c:pt>
                    </c:numCache>
                  </c:numRef>
                </c:val>
                <c:extLst xmlns:c15="http://schemas.microsoft.com/office/drawing/2012/chart">
                  <c:ext xmlns:c16="http://schemas.microsoft.com/office/drawing/2014/chart" uri="{C3380CC4-5D6E-409C-BE32-E72D297353CC}">
                    <c16:uniqueId val="{00000020-59A8-440B-8233-7CB1120FEDFF}"/>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'3.3.1'!$A$45:$B$45</c15:sqref>
                        </c15:formulaRef>
                      </c:ext>
                    </c:extLst>
                    <c:strCache>
                      <c:ptCount val="2"/>
                      <c:pt idx="0">
                        <c:v>2013-2014</c:v>
                      </c:pt>
                      <c:pt idx="1">
                        <c:v>electronic - direct</c:v>
                      </c:pt>
                    </c:strCache>
                  </c:strRef>
                </c:tx>
                <c:spPr>
                  <a:solidFill>
                    <a:schemeClr val="accent2">
                      <a:lumMod val="70000"/>
                      <a:lumOff val="3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'3.3.1'!$C$45:$K$45</c15:sqref>
                        </c15:fullRef>
                        <c15:formulaRef>
                          <c15:sqref>'3.3.1'!$C$45:$J$45</c15:sqref>
                        </c15:formulaRef>
                      </c:ext>
                    </c:extLst>
                    <c:numCache>
                      <c:formatCode>#,##0</c:formatCode>
                      <c:ptCount val="8"/>
                      <c:pt idx="0">
                        <c:v>221</c:v>
                      </c:pt>
                      <c:pt idx="1">
                        <c:v>4240</c:v>
                      </c:pt>
                      <c:pt idx="2">
                        <c:v>24</c:v>
                      </c:pt>
                      <c:pt idx="3">
                        <c:v>1940</c:v>
                      </c:pt>
                      <c:pt idx="4">
                        <c:v>416</c:v>
                      </c:pt>
                      <c:pt idx="5">
                        <c:v>126</c:v>
                      </c:pt>
                      <c:pt idx="6">
                        <c:v>2368</c:v>
                      </c:pt>
                      <c:pt idx="7">
                        <c:v>548</c:v>
                      </c:pt>
                    </c:numCache>
                  </c:numRef>
                </c:val>
                <c:extLst xmlns:c15="http://schemas.microsoft.com/office/drawing/2012/chart">
                  <c:ext xmlns:c16="http://schemas.microsoft.com/office/drawing/2014/chart" uri="{C3380CC4-5D6E-409C-BE32-E72D297353CC}">
                    <c16:uniqueId val="{00000021-59A8-440B-8233-7CB1120FEDFF}"/>
                  </c:ext>
                </c:extLst>
              </c15:ser>
            </c15:filteredBarSeries>
            <c15:filteredBarSeries>
              <c15:ser>
                <c:idx val="38"/>
                <c:order val="38"/>
                <c:tx>
                  <c:strRef>
                    <c:extLst xmlns:c15="http://schemas.microsoft.com/office/drawing/2012/chart">
                      <c:ext xmlns:c15="http://schemas.microsoft.com/office/drawing/2012/chart" uri="{02D57815-91ED-43cb-92C2-25804820EDAC}">
                        <c15:formulaRef>
                          <c15:sqref>'3.3.1'!$A$46:$B$46</c15:sqref>
                        </c15:formulaRef>
                      </c:ext>
                    </c:extLst>
                    <c:strCache>
                      <c:ptCount val="2"/>
                      <c:pt idx="0">
                        <c:v>2013-2014</c:v>
                      </c:pt>
                      <c:pt idx="1">
                        <c:v>electronic - staff portal</c:v>
                      </c:pt>
                    </c:strCache>
                  </c:strRef>
                </c:tx>
                <c:spPr>
                  <a:solidFill>
                    <a:schemeClr val="accent3">
                      <a:lumMod val="70000"/>
                      <a:lumOff val="3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'3.3.1'!$C$46:$K$46</c15:sqref>
                        </c15:fullRef>
                        <c15:formulaRef>
                          <c15:sqref>'3.3.1'!$C$46:$J$46</c15:sqref>
                        </c15:formulaRef>
                      </c:ext>
                    </c:extLst>
                    <c:numCache>
                      <c:formatCode>#,##0</c:formatCode>
                      <c:ptCount val="8"/>
                      <c:pt idx="0">
                        <c:v>0</c:v>
                      </c:pt>
                      <c:pt idx="1">
                        <c:v>8</c:v>
                      </c:pt>
                      <c:pt idx="2">
                        <c:v>1</c:v>
                      </c:pt>
                      <c:pt idx="3">
                        <c:v>3</c:v>
                      </c:pt>
                      <c:pt idx="4">
                        <c:v>3</c:v>
                      </c:pt>
                      <c:pt idx="5">
                        <c:v>0</c:v>
                      </c:pt>
                      <c:pt idx="6">
                        <c:v>34</c:v>
                      </c:pt>
                      <c:pt idx="7">
                        <c:v>28</c:v>
                      </c:pt>
                    </c:numCache>
                  </c:numRef>
                </c:val>
                <c:extLst xmlns:c15="http://schemas.microsoft.com/office/drawing/2012/chart">
                  <c:ext xmlns:c16="http://schemas.microsoft.com/office/drawing/2014/chart" uri="{C3380CC4-5D6E-409C-BE32-E72D297353CC}">
                    <c16:uniqueId val="{00000022-59A8-440B-8233-7CB1120FEDFF}"/>
                  </c:ext>
                </c:extLst>
              </c15:ser>
            </c15:filteredBarSeries>
            <c15:filteredBarSeries>
              <c15:ser>
                <c:idx val="39"/>
                <c:order val="39"/>
                <c:tx>
                  <c:strRef>
                    <c:extLst xmlns:c15="http://schemas.microsoft.com/office/drawing/2012/chart">
                      <c:ext xmlns:c15="http://schemas.microsoft.com/office/drawing/2012/chart" uri="{02D57815-91ED-43cb-92C2-25804820EDAC}">
                        <c15:formulaRef>
                          <c15:sqref>'3.3.1'!$A$47:$B$47</c15:sqref>
                        </c15:formulaRef>
                      </c:ext>
                    </c:extLst>
                    <c:strCache>
                      <c:ptCount val="2"/>
                      <c:pt idx="0">
                        <c:v>2013-2014</c:v>
                      </c:pt>
                      <c:pt idx="1">
                        <c:v>manual</c:v>
                      </c:pt>
                    </c:strCache>
                  </c:strRef>
                </c:tx>
                <c:spPr>
                  <a:solidFill>
                    <a:schemeClr val="accent4">
                      <a:lumMod val="70000"/>
                      <a:lumOff val="3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'3.3.1'!$C$47:$K$47</c15:sqref>
                        </c15:fullRef>
                        <c15:formulaRef>
                          <c15:sqref>'3.3.1'!$C$47:$J$47</c15:sqref>
                        </c15:formulaRef>
                      </c:ext>
                    </c:extLst>
                    <c:numCache>
                      <c:formatCode>#,##0</c:formatCode>
                      <c:ptCount val="8"/>
                      <c:pt idx="0">
                        <c:v>0</c:v>
                      </c:pt>
                      <c:pt idx="1">
                        <c:v>37</c:v>
                      </c:pt>
                      <c:pt idx="2">
                        <c:v>0</c:v>
                      </c:pt>
                      <c:pt idx="3">
                        <c:v>32</c:v>
                      </c:pt>
                      <c:pt idx="4">
                        <c:v>0</c:v>
                      </c:pt>
                      <c:pt idx="5">
                        <c:v>0</c:v>
                      </c:pt>
                      <c:pt idx="6">
                        <c:v>18</c:v>
                      </c:pt>
                      <c:pt idx="7">
                        <c:v>24</c:v>
                      </c:pt>
                    </c:numCache>
                  </c:numRef>
                </c:val>
                <c:extLst xmlns:c15="http://schemas.microsoft.com/office/drawing/2012/chart">
                  <c:ext xmlns:c16="http://schemas.microsoft.com/office/drawing/2014/chart" uri="{C3380CC4-5D6E-409C-BE32-E72D297353CC}">
                    <c16:uniqueId val="{00000023-59A8-440B-8233-7CB1120FEDFF}"/>
                  </c:ext>
                </c:extLst>
              </c15:ser>
            </c15:filteredBarSeries>
            <c15:filteredBarSeries>
              <c15:ser>
                <c:idx val="40"/>
                <c:order val="40"/>
                <c:tx>
                  <c:strRef>
                    <c:extLst xmlns:c15="http://schemas.microsoft.com/office/drawing/2012/chart">
                      <c:ext xmlns:c15="http://schemas.microsoft.com/office/drawing/2012/chart" uri="{02D57815-91ED-43cb-92C2-25804820EDAC}">
                        <c15:formulaRef>
                          <c15:sqref>'3.3.1'!$A$48:$B$48</c15:sqref>
                        </c15:formulaRef>
                      </c:ext>
                    </c:extLst>
                    <c:strCache>
                      <c:ptCount val="2"/>
                      <c:pt idx="0">
                        <c:v>2013-2014</c:v>
                      </c:pt>
                      <c:pt idx="1">
                        <c:v>total</c:v>
                      </c:pt>
                    </c:strCache>
                  </c:strRef>
                </c:tx>
                <c:spPr>
                  <a:solidFill>
                    <a:schemeClr val="accent5">
                      <a:lumMod val="70000"/>
                      <a:lumOff val="3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'3.3.1'!$C$48:$K$48</c15:sqref>
                        </c15:fullRef>
                        <c15:formulaRef>
                          <c15:sqref>'3.3.1'!$C$48:$J$48</c15:sqref>
                        </c15:formulaRef>
                      </c:ext>
                    </c:extLst>
                    <c:numCache>
                      <c:formatCode>#,##0</c:formatCode>
                      <c:ptCount val="8"/>
                      <c:pt idx="0">
                        <c:v>221</c:v>
                      </c:pt>
                      <c:pt idx="1">
                        <c:v>4285</c:v>
                      </c:pt>
                      <c:pt idx="2">
                        <c:v>25</c:v>
                      </c:pt>
                      <c:pt idx="3">
                        <c:v>1975</c:v>
                      </c:pt>
                      <c:pt idx="4">
                        <c:v>419</c:v>
                      </c:pt>
                      <c:pt idx="5">
                        <c:v>126</c:v>
                      </c:pt>
                      <c:pt idx="6">
                        <c:v>2420</c:v>
                      </c:pt>
                      <c:pt idx="7">
                        <c:v>600</c:v>
                      </c:pt>
                    </c:numCache>
                  </c:numRef>
                </c:val>
                <c:extLst xmlns:c15="http://schemas.microsoft.com/office/drawing/2012/chart">
                  <c:ext xmlns:c16="http://schemas.microsoft.com/office/drawing/2014/chart" uri="{C3380CC4-5D6E-409C-BE32-E72D297353CC}">
                    <c16:uniqueId val="{00000024-59A8-440B-8233-7CB1120FEDFF}"/>
                  </c:ext>
                </c:extLst>
              </c15:ser>
            </c15:filteredBarSeries>
            <c15:filteredBarSeries>
              <c15:ser>
                <c:idx val="41"/>
                <c:order val="41"/>
                <c:tx>
                  <c:strRef>
                    <c:extLst xmlns:c15="http://schemas.microsoft.com/office/drawing/2012/chart">
                      <c:ext xmlns:c15="http://schemas.microsoft.com/office/drawing/2012/chart" uri="{02D57815-91ED-43cb-92C2-25804820EDAC}">
                        <c15:formulaRef>
                          <c15:sqref>'3.3.1'!$A$49:$B$49</c15:sqref>
                        </c15:formulaRef>
                      </c:ext>
                    </c:extLst>
                    <c:strCache>
                      <c:ptCount val="2"/>
                      <c:pt idx="0">
                        <c:v>2014-2015</c:v>
                      </c:pt>
                      <c:pt idx="1">
                        <c:v>electronic - direct</c:v>
                      </c:pt>
                    </c:strCache>
                  </c:strRef>
                </c:tx>
                <c:spPr>
                  <a:solidFill>
                    <a:schemeClr val="accent6">
                      <a:lumMod val="70000"/>
                      <a:lumOff val="3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'3.3.1'!$C$49:$K$49</c15:sqref>
                        </c15:fullRef>
                        <c15:formulaRef>
                          <c15:sqref>'3.3.1'!$C$49:$J$49</c15:sqref>
                        </c15:formulaRef>
                      </c:ext>
                    </c:extLst>
                    <c:numCache>
                      <c:formatCode>#,##0</c:formatCode>
                      <c:ptCount val="8"/>
                      <c:pt idx="0">
                        <c:v>142</c:v>
                      </c:pt>
                      <c:pt idx="1">
                        <c:v>3665</c:v>
                      </c:pt>
                      <c:pt idx="2">
                        <c:v>41</c:v>
                      </c:pt>
                      <c:pt idx="3">
                        <c:v>1599</c:v>
                      </c:pt>
                      <c:pt idx="4">
                        <c:v>455</c:v>
                      </c:pt>
                      <c:pt idx="5">
                        <c:v>78</c:v>
                      </c:pt>
                      <c:pt idx="6">
                        <c:v>2297</c:v>
                      </c:pt>
                      <c:pt idx="7">
                        <c:v>589</c:v>
                      </c:pt>
                    </c:numCache>
                  </c:numRef>
                </c:val>
                <c:extLst xmlns:c15="http://schemas.microsoft.com/office/drawing/2012/chart">
                  <c:ext xmlns:c16="http://schemas.microsoft.com/office/drawing/2014/chart" uri="{C3380CC4-5D6E-409C-BE32-E72D297353CC}">
                    <c16:uniqueId val="{00000025-59A8-440B-8233-7CB1120FEDFF}"/>
                  </c:ext>
                </c:extLst>
              </c15:ser>
            </c15:filteredBarSeries>
            <c15:filteredBarSeries>
              <c15:ser>
                <c:idx val="42"/>
                <c:order val="42"/>
                <c:tx>
                  <c:strRef>
                    <c:extLst xmlns:c15="http://schemas.microsoft.com/office/drawing/2012/chart">
                      <c:ext xmlns:c15="http://schemas.microsoft.com/office/drawing/2012/chart" uri="{02D57815-91ED-43cb-92C2-25804820EDAC}">
                        <c15:formulaRef>
                          <c15:sqref>'3.3.1'!$A$50:$B$50</c15:sqref>
                        </c15:formulaRef>
                      </c:ext>
                    </c:extLst>
                    <c:strCache>
                      <c:ptCount val="2"/>
                      <c:pt idx="0">
                        <c:v>2014-2015</c:v>
                      </c:pt>
                      <c:pt idx="1">
                        <c:v>electronic - staff portal</c:v>
                      </c:pt>
                    </c:strCache>
                  </c:strRef>
                </c:tx>
                <c:spPr>
                  <a:solidFill>
                    <a:schemeClr val="accent1">
                      <a:lumMod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'3.3.1'!$C$50:$K$50</c15:sqref>
                        </c15:fullRef>
                        <c15:formulaRef>
                          <c15:sqref>'3.3.1'!$C$50:$J$50</c15:sqref>
                        </c15:formulaRef>
                      </c:ext>
                    </c:extLst>
                    <c:numCache>
                      <c:formatCode>#,##0</c:formatCode>
                      <c:ptCount val="8"/>
                      <c:pt idx="0">
                        <c:v>0</c:v>
                      </c:pt>
                      <c:pt idx="1">
                        <c:v>2</c:v>
                      </c:pt>
                      <c:pt idx="2">
                        <c:v>0</c:v>
                      </c:pt>
                      <c:pt idx="3">
                        <c:v>1</c:v>
                      </c:pt>
                      <c:pt idx="4">
                        <c:v>0</c:v>
                      </c:pt>
                      <c:pt idx="5">
                        <c:v>0</c:v>
                      </c:pt>
                      <c:pt idx="6">
                        <c:v>3</c:v>
                      </c:pt>
                      <c:pt idx="7">
                        <c:v>11</c:v>
                      </c:pt>
                    </c:numCache>
                  </c:numRef>
                </c:val>
                <c:extLst xmlns:c15="http://schemas.microsoft.com/office/drawing/2012/chart">
                  <c:ext xmlns:c16="http://schemas.microsoft.com/office/drawing/2014/chart" uri="{C3380CC4-5D6E-409C-BE32-E72D297353CC}">
                    <c16:uniqueId val="{00000026-59A8-440B-8233-7CB1120FEDFF}"/>
                  </c:ext>
                </c:extLst>
              </c15:ser>
            </c15:filteredBarSeries>
            <c15:filteredBarSeries>
              <c15:ser>
                <c:idx val="43"/>
                <c:order val="43"/>
                <c:tx>
                  <c:strRef>
                    <c:extLst xmlns:c15="http://schemas.microsoft.com/office/drawing/2012/chart">
                      <c:ext xmlns:c15="http://schemas.microsoft.com/office/drawing/2012/chart" uri="{02D57815-91ED-43cb-92C2-25804820EDAC}">
                        <c15:formulaRef>
                          <c15:sqref>'3.3.1'!$A$51:$B$51</c15:sqref>
                        </c15:formulaRef>
                      </c:ext>
                    </c:extLst>
                    <c:strCache>
                      <c:ptCount val="2"/>
                      <c:pt idx="0">
                        <c:v>2014-2015</c:v>
                      </c:pt>
                      <c:pt idx="1">
                        <c:v>manual</c:v>
                      </c:pt>
                    </c:strCache>
                  </c:strRef>
                </c:tx>
                <c:spPr>
                  <a:solidFill>
                    <a:schemeClr val="accent2">
                      <a:lumMod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'3.3.1'!$C$51:$K$51</c15:sqref>
                        </c15:fullRef>
                        <c15:formulaRef>
                          <c15:sqref>'3.3.1'!$C$51:$J$51</c15:sqref>
                        </c15:formulaRef>
                      </c:ext>
                    </c:extLst>
                    <c:numCache>
                      <c:formatCode>#,##0</c:formatCode>
                      <c:ptCount val="8"/>
                      <c:pt idx="0">
                        <c:v>0</c:v>
                      </c:pt>
                      <c:pt idx="1">
                        <c:v>2</c:v>
                      </c:pt>
                      <c:pt idx="2">
                        <c:v>0</c:v>
                      </c:pt>
                      <c:pt idx="3">
                        <c:v>1</c:v>
                      </c:pt>
                      <c:pt idx="4">
                        <c:v>0</c:v>
                      </c:pt>
                      <c:pt idx="5">
                        <c:v>0</c:v>
                      </c:pt>
                      <c:pt idx="6">
                        <c:v>7</c:v>
                      </c:pt>
                      <c:pt idx="7">
                        <c:v>12</c:v>
                      </c:pt>
                    </c:numCache>
                  </c:numRef>
                </c:val>
                <c:extLst xmlns:c15="http://schemas.microsoft.com/office/drawing/2012/chart">
                  <c:ext xmlns:c16="http://schemas.microsoft.com/office/drawing/2014/chart" uri="{C3380CC4-5D6E-409C-BE32-E72D297353CC}">
                    <c16:uniqueId val="{00000027-59A8-440B-8233-7CB1120FEDFF}"/>
                  </c:ext>
                </c:extLst>
              </c15:ser>
            </c15:filteredBarSeries>
            <c15:filteredBarSeries>
              <c15:ser>
                <c:idx val="44"/>
                <c:order val="44"/>
                <c:tx>
                  <c:strRef>
                    <c:extLst xmlns:c15="http://schemas.microsoft.com/office/drawing/2012/chart">
                      <c:ext xmlns:c15="http://schemas.microsoft.com/office/drawing/2012/chart" uri="{02D57815-91ED-43cb-92C2-25804820EDAC}">
                        <c15:formulaRef>
                          <c15:sqref>'3.3.1'!$A$52:$B$52</c15:sqref>
                        </c15:formulaRef>
                      </c:ext>
                    </c:extLst>
                    <c:strCache>
                      <c:ptCount val="2"/>
                      <c:pt idx="0">
                        <c:v>2014-2015</c:v>
                      </c:pt>
                      <c:pt idx="1">
                        <c:v>total</c:v>
                      </c:pt>
                    </c:strCache>
                  </c:strRef>
                </c:tx>
                <c:spPr>
                  <a:solidFill>
                    <a:schemeClr val="accent3">
                      <a:lumMod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'3.3.1'!$C$52:$K$52</c15:sqref>
                        </c15:fullRef>
                        <c15:formulaRef>
                          <c15:sqref>'3.3.1'!$C$52:$J$52</c15:sqref>
                        </c15:formulaRef>
                      </c:ext>
                    </c:extLst>
                    <c:numCache>
                      <c:formatCode>#,##0</c:formatCode>
                      <c:ptCount val="8"/>
                      <c:pt idx="0">
                        <c:v>142</c:v>
                      </c:pt>
                      <c:pt idx="1">
                        <c:v>3668</c:v>
                      </c:pt>
                      <c:pt idx="2">
                        <c:v>41</c:v>
                      </c:pt>
                      <c:pt idx="3">
                        <c:v>1601</c:v>
                      </c:pt>
                      <c:pt idx="4">
                        <c:v>455</c:v>
                      </c:pt>
                      <c:pt idx="5">
                        <c:v>78</c:v>
                      </c:pt>
                      <c:pt idx="6">
                        <c:v>2307</c:v>
                      </c:pt>
                      <c:pt idx="7">
                        <c:v>612</c:v>
                      </c:pt>
                    </c:numCache>
                  </c:numRef>
                </c:val>
                <c:extLst xmlns:c15="http://schemas.microsoft.com/office/drawing/2012/chart">
                  <c:ext xmlns:c16="http://schemas.microsoft.com/office/drawing/2014/chart" uri="{C3380CC4-5D6E-409C-BE32-E72D297353CC}">
                    <c16:uniqueId val="{00000028-59A8-440B-8233-7CB1120FEDFF}"/>
                  </c:ext>
                </c:extLst>
              </c15:ser>
            </c15:filteredBarSeries>
            <c15:filteredBarSeries>
              <c15:ser>
                <c:idx val="45"/>
                <c:order val="45"/>
                <c:tx>
                  <c:strRef>
                    <c:extLst xmlns:c15="http://schemas.microsoft.com/office/drawing/2012/chart">
                      <c:ext xmlns:c15="http://schemas.microsoft.com/office/drawing/2012/chart" uri="{02D57815-91ED-43cb-92C2-25804820EDAC}">
                        <c15:formulaRef>
                          <c15:sqref>'3.3.1'!$A$53:$B$53</c15:sqref>
                        </c15:formulaRef>
                      </c:ext>
                    </c:extLst>
                    <c:strCache>
                      <c:ptCount val="2"/>
                      <c:pt idx="0">
                        <c:v>2015-2016</c:v>
                      </c:pt>
                      <c:pt idx="1">
                        <c:v>electronic - direct</c:v>
                      </c:pt>
                    </c:strCache>
                  </c:strRef>
                </c:tx>
                <c:spPr>
                  <a:solidFill>
                    <a:schemeClr val="accent4">
                      <a:lumMod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'3.3.1'!$C$53:$K$53</c15:sqref>
                        </c15:fullRef>
                        <c15:formulaRef>
                          <c15:sqref>'3.3.1'!$C$53:$J$53</c15:sqref>
                        </c15:formulaRef>
                      </c:ext>
                    </c:extLst>
                    <c:numCache>
                      <c:formatCode>#,##0</c:formatCode>
                      <c:ptCount val="8"/>
                      <c:pt idx="0">
                        <c:v>137</c:v>
                      </c:pt>
                      <c:pt idx="1">
                        <c:v>3851</c:v>
                      </c:pt>
                      <c:pt idx="2">
                        <c:v>23</c:v>
                      </c:pt>
                      <c:pt idx="3">
                        <c:v>1984</c:v>
                      </c:pt>
                      <c:pt idx="4">
                        <c:v>322</c:v>
                      </c:pt>
                      <c:pt idx="5">
                        <c:v>58</c:v>
                      </c:pt>
                      <c:pt idx="6">
                        <c:v>3064</c:v>
                      </c:pt>
                      <c:pt idx="7">
                        <c:v>589</c:v>
                      </c:pt>
                    </c:numCache>
                  </c:numRef>
                </c:val>
                <c:extLst xmlns:c15="http://schemas.microsoft.com/office/drawing/2012/chart">
                  <c:ext xmlns:c16="http://schemas.microsoft.com/office/drawing/2014/chart" uri="{C3380CC4-5D6E-409C-BE32-E72D297353CC}">
                    <c16:uniqueId val="{00000029-59A8-440B-8233-7CB1120FEDFF}"/>
                  </c:ext>
                </c:extLst>
              </c15:ser>
            </c15:filteredBarSeries>
            <c15:filteredBarSeries>
              <c15:ser>
                <c:idx val="46"/>
                <c:order val="46"/>
                <c:tx>
                  <c:strRef>
                    <c:extLst xmlns:c15="http://schemas.microsoft.com/office/drawing/2012/chart">
                      <c:ext xmlns:c15="http://schemas.microsoft.com/office/drawing/2012/chart" uri="{02D57815-91ED-43cb-92C2-25804820EDAC}">
                        <c15:formulaRef>
                          <c15:sqref>'3.3.1'!$A$54:$B$54</c15:sqref>
                        </c15:formulaRef>
                      </c:ext>
                    </c:extLst>
                    <c:strCache>
                      <c:ptCount val="2"/>
                      <c:pt idx="0">
                        <c:v>2015-2016</c:v>
                      </c:pt>
                      <c:pt idx="1">
                        <c:v>electronic - staff portal</c:v>
                      </c:pt>
                    </c:strCache>
                  </c:strRef>
                </c:tx>
                <c:spPr>
                  <a:solidFill>
                    <a:schemeClr val="accent5">
                      <a:lumMod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'3.3.1'!$C$54:$K$54</c15:sqref>
                        </c15:fullRef>
                        <c15:formulaRef>
                          <c15:sqref>'3.3.1'!$C$54:$J$54</c15:sqref>
                        </c15:formulaRef>
                      </c:ext>
                    </c:extLst>
                    <c:numCache>
                      <c:formatCode>#,##0</c:formatCode>
                      <c:ptCount val="8"/>
                      <c:pt idx="0">
                        <c:v>1</c:v>
                      </c:pt>
                      <c:pt idx="1">
                        <c:v>4</c:v>
                      </c:pt>
                      <c:pt idx="2">
                        <c:v>0</c:v>
                      </c:pt>
                      <c:pt idx="3">
                        <c:v>0</c:v>
                      </c:pt>
                      <c:pt idx="4">
                        <c:v>9</c:v>
                      </c:pt>
                      <c:pt idx="5">
                        <c:v>0</c:v>
                      </c:pt>
                      <c:pt idx="6">
                        <c:v>7</c:v>
                      </c:pt>
                      <c:pt idx="7">
                        <c:v>12</c:v>
                      </c:pt>
                    </c:numCache>
                  </c:numRef>
                </c:val>
                <c:extLst xmlns:c15="http://schemas.microsoft.com/office/drawing/2012/chart">
                  <c:ext xmlns:c16="http://schemas.microsoft.com/office/drawing/2014/chart" uri="{C3380CC4-5D6E-409C-BE32-E72D297353CC}">
                    <c16:uniqueId val="{0000002A-59A8-440B-8233-7CB1120FEDFF}"/>
                  </c:ext>
                </c:extLst>
              </c15:ser>
            </c15:filteredBarSeries>
            <c15:filteredBarSeries>
              <c15:ser>
                <c:idx val="47"/>
                <c:order val="47"/>
                <c:tx>
                  <c:strRef>
                    <c:extLst xmlns:c15="http://schemas.microsoft.com/office/drawing/2012/chart">
                      <c:ext xmlns:c15="http://schemas.microsoft.com/office/drawing/2012/chart" uri="{02D57815-91ED-43cb-92C2-25804820EDAC}">
                        <c15:formulaRef>
                          <c15:sqref>'3.3.1'!$A$55:$B$55</c15:sqref>
                        </c15:formulaRef>
                      </c:ext>
                    </c:extLst>
                    <c:strCache>
                      <c:ptCount val="2"/>
                      <c:pt idx="0">
                        <c:v>2015-2016</c:v>
                      </c:pt>
                      <c:pt idx="1">
                        <c:v>manual</c:v>
                      </c:pt>
                    </c:strCache>
                  </c:strRef>
                </c:tx>
                <c:spPr>
                  <a:solidFill>
                    <a:schemeClr val="accent6">
                      <a:lumMod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'3.3.1'!$C$55:$K$55</c15:sqref>
                        </c15:fullRef>
                        <c15:formulaRef>
                          <c15:sqref>'3.3.1'!$C$55:$J$55</c15:sqref>
                        </c15:formulaRef>
                      </c:ext>
                    </c:extLst>
                    <c:numCache>
                      <c:formatCode>#,##0</c:formatCode>
                      <c:ptCount val="8"/>
                      <c:pt idx="0">
                        <c:v>0</c:v>
                      </c:pt>
                      <c:pt idx="1">
                        <c:v>3</c:v>
                      </c:pt>
                      <c:pt idx="2">
                        <c:v>0</c:v>
                      </c:pt>
                      <c:pt idx="3">
                        <c:v>2</c:v>
                      </c:pt>
                      <c:pt idx="4">
                        <c:v>3</c:v>
                      </c:pt>
                      <c:pt idx="5">
                        <c:v>0</c:v>
                      </c:pt>
                      <c:pt idx="6">
                        <c:v>4</c:v>
                      </c:pt>
                      <c:pt idx="7">
                        <c:v>5</c:v>
                      </c:pt>
                    </c:numCache>
                  </c:numRef>
                </c:val>
                <c:extLst xmlns:c15="http://schemas.microsoft.com/office/drawing/2012/chart">
                  <c:ext xmlns:c16="http://schemas.microsoft.com/office/drawing/2014/chart" uri="{C3380CC4-5D6E-409C-BE32-E72D297353CC}">
                    <c16:uniqueId val="{0000002B-59A8-440B-8233-7CB1120FEDFF}"/>
                  </c:ext>
                </c:extLst>
              </c15:ser>
            </c15:filteredBarSeries>
            <c15:filteredBarSeries>
              <c15:ser>
                <c:idx val="48"/>
                <c:order val="48"/>
                <c:tx>
                  <c:strRef>
                    <c:extLst xmlns:c15="http://schemas.microsoft.com/office/drawing/2012/chart">
                      <c:ext xmlns:c15="http://schemas.microsoft.com/office/drawing/2012/chart" uri="{02D57815-91ED-43cb-92C2-25804820EDAC}">
                        <c15:formulaRef>
                          <c15:sqref>'3.3.1'!$A$56:$B$56</c15:sqref>
                        </c15:formulaRef>
                      </c:ext>
                    </c:extLst>
                    <c:strCache>
                      <c:ptCount val="2"/>
                      <c:pt idx="0">
                        <c:v>2015-2016</c:v>
                      </c:pt>
                      <c:pt idx="1">
                        <c:v>total</c:v>
                      </c:pt>
                    </c:strCache>
                  </c:strRef>
                </c:tx>
                <c:spPr>
                  <a:solidFill>
                    <a:schemeClr val="accent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'3.3.1'!$C$56:$K$56</c15:sqref>
                        </c15:fullRef>
                        <c15:formulaRef>
                          <c15:sqref>'3.3.1'!$C$56:$J$56</c15:sqref>
                        </c15:formulaRef>
                      </c:ext>
                    </c:extLst>
                    <c:numCache>
                      <c:formatCode>#,##0</c:formatCode>
                      <c:ptCount val="8"/>
                      <c:pt idx="0">
                        <c:v>138</c:v>
                      </c:pt>
                      <c:pt idx="1">
                        <c:v>3858</c:v>
                      </c:pt>
                      <c:pt idx="2">
                        <c:v>23</c:v>
                      </c:pt>
                      <c:pt idx="3">
                        <c:v>1986</c:v>
                      </c:pt>
                      <c:pt idx="4">
                        <c:v>334</c:v>
                      </c:pt>
                      <c:pt idx="5">
                        <c:v>58</c:v>
                      </c:pt>
                      <c:pt idx="6">
                        <c:v>3075</c:v>
                      </c:pt>
                      <c:pt idx="7">
                        <c:v>606</c:v>
                      </c:pt>
                    </c:numCache>
                  </c:numRef>
                </c:val>
                <c:extLst xmlns:c15="http://schemas.microsoft.com/office/drawing/2012/chart">
                  <c:ext xmlns:c16="http://schemas.microsoft.com/office/drawing/2014/chart" uri="{C3380CC4-5D6E-409C-BE32-E72D297353CC}">
                    <c16:uniqueId val="{0000002C-59A8-440B-8233-7CB1120FEDFF}"/>
                  </c:ext>
                </c:extLst>
              </c15:ser>
            </c15:filteredBarSeries>
            <c15:filteredBarSeries>
              <c15:ser>
                <c:idx val="49"/>
                <c:order val="49"/>
                <c:tx>
                  <c:strRef>
                    <c:extLst xmlns:c15="http://schemas.microsoft.com/office/drawing/2012/chart">
                      <c:ext xmlns:c15="http://schemas.microsoft.com/office/drawing/2012/chart" uri="{02D57815-91ED-43cb-92C2-25804820EDAC}">
                        <c15:formulaRef>
                          <c15:sqref>'3.3.1'!$A$57:$B$57</c15:sqref>
                        </c15:formulaRef>
                      </c:ext>
                    </c:extLst>
                    <c:strCache>
                      <c:ptCount val="2"/>
                      <c:pt idx="0">
                        <c:v>2016-2017</c:v>
                      </c:pt>
                      <c:pt idx="1">
                        <c:v>electronic - direct</c:v>
                      </c:pt>
                    </c:strCache>
                  </c:strRef>
                </c:tx>
                <c:spPr>
                  <a:solidFill>
                    <a:schemeClr val="accent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'3.3.1'!$C$57:$K$57</c15:sqref>
                        </c15:fullRef>
                        <c15:formulaRef>
                          <c15:sqref>'3.3.1'!$C$57:$J$57</c15:sqref>
                        </c15:formulaRef>
                      </c:ext>
                    </c:extLst>
                    <c:numCache>
                      <c:formatCode>#,##0</c:formatCode>
                      <c:ptCount val="8"/>
                      <c:pt idx="0">
                        <c:v>116</c:v>
                      </c:pt>
                      <c:pt idx="1">
                        <c:v>3375</c:v>
                      </c:pt>
                      <c:pt idx="2">
                        <c:v>19</c:v>
                      </c:pt>
                      <c:pt idx="3">
                        <c:v>1542</c:v>
                      </c:pt>
                      <c:pt idx="4">
                        <c:v>309</c:v>
                      </c:pt>
                      <c:pt idx="5">
                        <c:v>41</c:v>
                      </c:pt>
                      <c:pt idx="6">
                        <c:v>2395</c:v>
                      </c:pt>
                      <c:pt idx="7">
                        <c:v>486</c:v>
                      </c:pt>
                    </c:numCache>
                  </c:numRef>
                </c:val>
                <c:extLst xmlns:c15="http://schemas.microsoft.com/office/drawing/2012/chart">
                  <c:ext xmlns:c16="http://schemas.microsoft.com/office/drawing/2014/chart" uri="{C3380CC4-5D6E-409C-BE32-E72D297353CC}">
                    <c16:uniqueId val="{0000002D-59A8-440B-8233-7CB1120FEDFF}"/>
                  </c:ext>
                </c:extLst>
              </c15:ser>
            </c15:filteredBarSeries>
            <c15:filteredBarSeries>
              <c15:ser>
                <c:idx val="50"/>
                <c:order val="50"/>
                <c:tx>
                  <c:strRef>
                    <c:extLst xmlns:c15="http://schemas.microsoft.com/office/drawing/2012/chart">
                      <c:ext xmlns:c15="http://schemas.microsoft.com/office/drawing/2012/chart" uri="{02D57815-91ED-43cb-92C2-25804820EDAC}">
                        <c15:formulaRef>
                          <c15:sqref>'3.3.1'!$A$58:$B$58</c15:sqref>
                        </c15:formulaRef>
                      </c:ext>
                    </c:extLst>
                    <c:strCache>
                      <c:ptCount val="2"/>
                      <c:pt idx="0">
                        <c:v>2016-2017</c:v>
                      </c:pt>
                      <c:pt idx="1">
                        <c:v>electronic - staff portal</c:v>
                      </c:pt>
                    </c:strCache>
                  </c:strRef>
                </c:tx>
                <c:spPr>
                  <a:solidFill>
                    <a:schemeClr val="accent3">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'3.3.1'!$C$58:$K$58</c15:sqref>
                        </c15:fullRef>
                        <c15:formulaRef>
                          <c15:sqref>'3.3.1'!$C$58:$J$58</c15:sqref>
                        </c15:formulaRef>
                      </c:ext>
                    </c:extLst>
                    <c:numCache>
                      <c:formatCode>#,##0</c:formatCode>
                      <c:ptCount val="8"/>
                      <c:pt idx="0">
                        <c:v>0</c:v>
                      </c:pt>
                      <c:pt idx="1">
                        <c:v>2</c:v>
                      </c:pt>
                      <c:pt idx="2">
                        <c:v>0</c:v>
                      </c:pt>
                      <c:pt idx="3">
                        <c:v>0</c:v>
                      </c:pt>
                      <c:pt idx="4">
                        <c:v>1</c:v>
                      </c:pt>
                      <c:pt idx="5">
                        <c:v>0</c:v>
                      </c:pt>
                      <c:pt idx="6">
                        <c:v>1</c:v>
                      </c:pt>
                      <c:pt idx="7">
                        <c:v>0</c:v>
                      </c:pt>
                    </c:numCache>
                  </c:numRef>
                </c:val>
                <c:extLst xmlns:c15="http://schemas.microsoft.com/office/drawing/2012/chart">
                  <c:ext xmlns:c16="http://schemas.microsoft.com/office/drawing/2014/chart" uri="{C3380CC4-5D6E-409C-BE32-E72D297353CC}">
                    <c16:uniqueId val="{0000002E-59A8-440B-8233-7CB1120FEDFF}"/>
                  </c:ext>
                </c:extLst>
              </c15:ser>
            </c15:filteredBarSeries>
            <c15:filteredBarSeries>
              <c15:ser>
                <c:idx val="51"/>
                <c:order val="51"/>
                <c:tx>
                  <c:strRef>
                    <c:extLst xmlns:c15="http://schemas.microsoft.com/office/drawing/2012/chart">
                      <c:ext xmlns:c15="http://schemas.microsoft.com/office/drawing/2012/chart" uri="{02D57815-91ED-43cb-92C2-25804820EDAC}">
                        <c15:formulaRef>
                          <c15:sqref>'3.3.1'!$A$59:$B$59</c15:sqref>
                        </c15:formulaRef>
                      </c:ext>
                    </c:extLst>
                    <c:strCache>
                      <c:ptCount val="2"/>
                      <c:pt idx="0">
                        <c:v>2016-2017</c:v>
                      </c:pt>
                      <c:pt idx="1">
                        <c:v>manual</c:v>
                      </c:pt>
                    </c:strCache>
                  </c:strRef>
                </c:tx>
                <c:spPr>
                  <a:solidFill>
                    <a:schemeClr val="accent4">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'3.3.1'!$C$59:$K$59</c15:sqref>
                        </c15:fullRef>
                        <c15:formulaRef>
                          <c15:sqref>'3.3.1'!$C$59:$J$59</c15:sqref>
                        </c15:formulaRef>
                      </c:ext>
                    </c:extLst>
                    <c:numCache>
                      <c:formatCode>#,##0</c:formatCode>
                      <c:ptCount val="8"/>
                      <c:pt idx="0">
                        <c:v>0</c:v>
                      </c:pt>
                      <c:pt idx="1">
                        <c:v>43</c:v>
                      </c:pt>
                      <c:pt idx="2">
                        <c:v>1</c:v>
                      </c:pt>
                      <c:pt idx="3">
                        <c:v>2</c:v>
                      </c:pt>
                      <c:pt idx="4">
                        <c:v>29</c:v>
                      </c:pt>
                      <c:pt idx="5">
                        <c:v>0</c:v>
                      </c:pt>
                      <c:pt idx="6">
                        <c:v>32</c:v>
                      </c:pt>
                      <c:pt idx="7">
                        <c:v>31</c:v>
                      </c:pt>
                    </c:numCache>
                  </c:numRef>
                </c:val>
                <c:extLst xmlns:c15="http://schemas.microsoft.com/office/drawing/2012/chart">
                  <c:ext xmlns:c16="http://schemas.microsoft.com/office/drawing/2014/chart" uri="{C3380CC4-5D6E-409C-BE32-E72D297353CC}">
                    <c16:uniqueId val="{0000002F-59A8-440B-8233-7CB1120FEDFF}"/>
                  </c:ext>
                </c:extLst>
              </c15:ser>
            </c15:filteredBarSeries>
            <c15:filteredBarSeries>
              <c15:ser>
                <c:idx val="52"/>
                <c:order val="52"/>
                <c:tx>
                  <c:strRef>
                    <c:extLst xmlns:c15="http://schemas.microsoft.com/office/drawing/2012/chart">
                      <c:ext xmlns:c15="http://schemas.microsoft.com/office/drawing/2012/chart" uri="{02D57815-91ED-43cb-92C2-25804820EDAC}">
                        <c15:formulaRef>
                          <c15:sqref>'3.3.1'!$A$60:$B$60</c15:sqref>
                        </c15:formulaRef>
                      </c:ext>
                    </c:extLst>
                    <c:strCache>
                      <c:ptCount val="2"/>
                      <c:pt idx="0">
                        <c:v>2016-2017</c:v>
                      </c:pt>
                      <c:pt idx="1">
                        <c:v>total</c:v>
                      </c:pt>
                    </c:strCache>
                  </c:strRef>
                </c:tx>
                <c:spPr>
                  <a:solidFill>
                    <a:schemeClr val="accent5">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'3.3.1'!$C$60:$K$60</c15:sqref>
                        </c15:fullRef>
                        <c15:formulaRef>
                          <c15:sqref>'3.3.1'!$C$60:$J$60</c15:sqref>
                        </c15:formulaRef>
                      </c:ext>
                    </c:extLst>
                    <c:numCache>
                      <c:formatCode>#,##0</c:formatCode>
                      <c:ptCount val="8"/>
                      <c:pt idx="0">
                        <c:v>116</c:v>
                      </c:pt>
                      <c:pt idx="1">
                        <c:v>3420</c:v>
                      </c:pt>
                      <c:pt idx="2">
                        <c:v>20</c:v>
                      </c:pt>
                      <c:pt idx="3">
                        <c:v>1544</c:v>
                      </c:pt>
                      <c:pt idx="4">
                        <c:v>339</c:v>
                      </c:pt>
                      <c:pt idx="5">
                        <c:v>41</c:v>
                      </c:pt>
                      <c:pt idx="6">
                        <c:v>2428</c:v>
                      </c:pt>
                      <c:pt idx="7">
                        <c:v>517</c:v>
                      </c:pt>
                    </c:numCache>
                  </c:numRef>
                </c:val>
                <c:extLst xmlns:c15="http://schemas.microsoft.com/office/drawing/2012/chart">
                  <c:ext xmlns:c16="http://schemas.microsoft.com/office/drawing/2014/chart" uri="{C3380CC4-5D6E-409C-BE32-E72D297353CC}">
                    <c16:uniqueId val="{00000030-59A8-440B-8233-7CB1120FEDFF}"/>
                  </c:ext>
                </c:extLst>
              </c15:ser>
            </c15:filteredBarSeries>
            <c15:filteredBarSeries>
              <c15:ser>
                <c:idx val="53"/>
                <c:order val="53"/>
                <c:tx>
                  <c:strRef>
                    <c:extLst xmlns:c15="http://schemas.microsoft.com/office/drawing/2012/chart">
                      <c:ext xmlns:c15="http://schemas.microsoft.com/office/drawing/2012/chart" uri="{02D57815-91ED-43cb-92C2-25804820EDAC}">
                        <c15:formulaRef>
                          <c15:sqref>'3.3.1'!$A$61:$B$61</c15:sqref>
                        </c15:formulaRef>
                      </c:ext>
                    </c:extLst>
                    <c:strCache>
                      <c:ptCount val="2"/>
                      <c:pt idx="0">
                        <c:v>2017-2018</c:v>
                      </c:pt>
                      <c:pt idx="1">
                        <c:v>electronic - direct</c:v>
                      </c:pt>
                    </c:strCache>
                  </c:strRef>
                </c:tx>
                <c:spPr>
                  <a:solidFill>
                    <a:schemeClr val="accent6">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'3.3.1'!$C$61:$K$61</c15:sqref>
                        </c15:fullRef>
                        <c15:formulaRef>
                          <c15:sqref>'3.3.1'!$C$61:$J$61</c15:sqref>
                        </c15:formulaRef>
                      </c:ext>
                    </c:extLst>
                    <c:numCache>
                      <c:formatCode>#,##0</c:formatCode>
                      <c:ptCount val="8"/>
                      <c:pt idx="0">
                        <c:v>115</c:v>
                      </c:pt>
                      <c:pt idx="1">
                        <c:v>3541</c:v>
                      </c:pt>
                      <c:pt idx="2">
                        <c:v>23</c:v>
                      </c:pt>
                      <c:pt idx="3">
                        <c:v>1570</c:v>
                      </c:pt>
                      <c:pt idx="4">
                        <c:v>364</c:v>
                      </c:pt>
                      <c:pt idx="5">
                        <c:v>44</c:v>
                      </c:pt>
                      <c:pt idx="6">
                        <c:v>1933</c:v>
                      </c:pt>
                      <c:pt idx="7">
                        <c:v>534</c:v>
                      </c:pt>
                    </c:numCache>
                  </c:numRef>
                </c:val>
                <c:extLst xmlns:c15="http://schemas.microsoft.com/office/drawing/2012/chart">
                  <c:ext xmlns:c16="http://schemas.microsoft.com/office/drawing/2014/chart" uri="{C3380CC4-5D6E-409C-BE32-E72D297353CC}">
                    <c16:uniqueId val="{00000031-59A8-440B-8233-7CB1120FEDFF}"/>
                  </c:ext>
                </c:extLst>
              </c15:ser>
            </c15:filteredBarSeries>
            <c15:filteredBarSeries>
              <c15:ser>
                <c:idx val="54"/>
                <c:order val="54"/>
                <c:tx>
                  <c:strRef>
                    <c:extLst xmlns:c15="http://schemas.microsoft.com/office/drawing/2012/chart">
                      <c:ext xmlns:c15="http://schemas.microsoft.com/office/drawing/2012/chart" uri="{02D57815-91ED-43cb-92C2-25804820EDAC}">
                        <c15:formulaRef>
                          <c15:sqref>'3.3.1'!$A$62:$B$62</c15:sqref>
                        </c15:formulaRef>
                      </c:ext>
                    </c:extLst>
                    <c:strCache>
                      <c:ptCount val="2"/>
                      <c:pt idx="0">
                        <c:v>2017-2018</c:v>
                      </c:pt>
                      <c:pt idx="1">
                        <c:v>electronic - staff portal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'3.3.1'!$C$62:$K$62</c15:sqref>
                        </c15:fullRef>
                        <c15:formulaRef>
                          <c15:sqref>'3.3.1'!$C$62:$J$62</c15:sqref>
                        </c15:formulaRef>
                      </c:ext>
                    </c:extLst>
                    <c:numCache>
                      <c:formatCode>#,##0</c:formatCode>
                      <c:ptCount val="8"/>
                      <c:pt idx="0">
                        <c:v>0</c:v>
                      </c:pt>
                      <c:pt idx="1">
                        <c:v>43</c:v>
                      </c:pt>
                      <c:pt idx="2">
                        <c:v>0</c:v>
                      </c:pt>
                      <c:pt idx="3">
                        <c:v>0</c:v>
                      </c:pt>
                      <c:pt idx="4">
                        <c:v>3</c:v>
                      </c:pt>
                      <c:pt idx="5">
                        <c:v>0</c:v>
                      </c:pt>
                      <c:pt idx="6">
                        <c:v>29</c:v>
                      </c:pt>
                      <c:pt idx="7">
                        <c:v>0</c:v>
                      </c:pt>
                    </c:numCache>
                  </c:numRef>
                </c:val>
                <c:extLst xmlns:c15="http://schemas.microsoft.com/office/drawing/2012/chart">
                  <c:ext xmlns:c16="http://schemas.microsoft.com/office/drawing/2014/chart" uri="{C3380CC4-5D6E-409C-BE32-E72D297353CC}">
                    <c16:uniqueId val="{00000032-59A8-440B-8233-7CB1120FEDFF}"/>
                  </c:ext>
                </c:extLst>
              </c15:ser>
            </c15:filteredBarSeries>
            <c15:filteredBarSeries>
              <c15:ser>
                <c:idx val="55"/>
                <c:order val="55"/>
                <c:tx>
                  <c:strRef>
                    <c:extLst xmlns:c15="http://schemas.microsoft.com/office/drawing/2012/chart">
                      <c:ext xmlns:c15="http://schemas.microsoft.com/office/drawing/2012/chart" uri="{02D57815-91ED-43cb-92C2-25804820EDAC}">
                        <c15:formulaRef>
                          <c15:sqref>'3.3.1'!$A$63:$B$63</c15:sqref>
                        </c15:formulaRef>
                      </c:ext>
                    </c:extLst>
                    <c:strCache>
                      <c:ptCount val="2"/>
                      <c:pt idx="0">
                        <c:v>2017-2018</c:v>
                      </c:pt>
                      <c:pt idx="1">
                        <c:v>manual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'3.3.1'!$C$63:$K$63</c15:sqref>
                        </c15:fullRef>
                        <c15:formulaRef>
                          <c15:sqref>'3.3.1'!$C$63:$J$63</c15:sqref>
                        </c15:formulaRef>
                      </c:ext>
                    </c:extLst>
                    <c:numCache>
                      <c:formatCode>#,##0</c:formatCode>
                      <c:ptCount val="8"/>
                      <c:pt idx="0">
                        <c:v>0</c:v>
                      </c:pt>
                      <c:pt idx="1">
                        <c:v>2</c:v>
                      </c:pt>
                      <c:pt idx="2">
                        <c:v>0</c:v>
                      </c:pt>
                      <c:pt idx="3">
                        <c:v>0</c:v>
                      </c:pt>
                      <c:pt idx="4">
                        <c:v>0</c:v>
                      </c:pt>
                      <c:pt idx="5">
                        <c:v>0</c:v>
                      </c:pt>
                      <c:pt idx="6">
                        <c:v>1</c:v>
                      </c:pt>
                      <c:pt idx="7">
                        <c:v>0</c:v>
                      </c:pt>
                    </c:numCache>
                  </c:numRef>
                </c:val>
                <c:extLst xmlns:c15="http://schemas.microsoft.com/office/drawing/2012/chart">
                  <c:ext xmlns:c16="http://schemas.microsoft.com/office/drawing/2014/chart" uri="{C3380CC4-5D6E-409C-BE32-E72D297353CC}">
                    <c16:uniqueId val="{00000033-59A8-440B-8233-7CB1120FEDFF}"/>
                  </c:ext>
                </c:extLst>
              </c15:ser>
            </c15:filteredBarSeries>
            <c15:filteredBarSeries>
              <c15:ser>
                <c:idx val="56"/>
                <c:order val="56"/>
                <c:tx>
                  <c:strRef>
                    <c:extLst xmlns:c15="http://schemas.microsoft.com/office/drawing/2012/chart">
                      <c:ext xmlns:c15="http://schemas.microsoft.com/office/drawing/2012/chart" uri="{02D57815-91ED-43cb-92C2-25804820EDAC}">
                        <c15:formulaRef>
                          <c15:sqref>'3.3.1'!$A$64:$B$64</c15:sqref>
                        </c15:formulaRef>
                      </c:ext>
                    </c:extLst>
                    <c:strCache>
                      <c:ptCount val="2"/>
                      <c:pt idx="0">
                        <c:v>2017-2018</c:v>
                      </c:pt>
                      <c:pt idx="1">
                        <c:v>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'3.3.1'!$C$64:$K$64</c15:sqref>
                        </c15:fullRef>
                        <c15:formulaRef>
                          <c15:sqref>'3.3.1'!$C$64:$J$64</c15:sqref>
                        </c15:formulaRef>
                      </c:ext>
                    </c:extLst>
                    <c:numCache>
                      <c:formatCode>#,##0</c:formatCode>
                      <c:ptCount val="8"/>
                      <c:pt idx="0">
                        <c:v>115</c:v>
                      </c:pt>
                      <c:pt idx="1">
                        <c:v>3586</c:v>
                      </c:pt>
                      <c:pt idx="2">
                        <c:v>23</c:v>
                      </c:pt>
                      <c:pt idx="3">
                        <c:v>1570</c:v>
                      </c:pt>
                      <c:pt idx="4">
                        <c:v>367</c:v>
                      </c:pt>
                      <c:pt idx="5">
                        <c:v>44</c:v>
                      </c:pt>
                      <c:pt idx="6">
                        <c:v>1963</c:v>
                      </c:pt>
                      <c:pt idx="7">
                        <c:v>534</c:v>
                      </c:pt>
                    </c:numCache>
                  </c:numRef>
                </c:val>
                <c:extLst xmlns:c15="http://schemas.microsoft.com/office/drawing/2012/chart">
                  <c:ext xmlns:c16="http://schemas.microsoft.com/office/drawing/2014/chart" uri="{C3380CC4-5D6E-409C-BE32-E72D297353CC}">
                    <c16:uniqueId val="{00000034-59A8-440B-8233-7CB1120FEDFF}"/>
                  </c:ext>
                </c:extLst>
              </c15:ser>
            </c15:filteredBarSeries>
            <c15:filteredBarSeries>
              <c15:ser>
                <c:idx val="57"/>
                <c:order val="57"/>
                <c:tx>
                  <c:strRef>
                    <c:extLst xmlns:c15="http://schemas.microsoft.com/office/drawing/2012/chart">
                      <c:ext xmlns:c15="http://schemas.microsoft.com/office/drawing/2012/chart" uri="{02D57815-91ED-43cb-92C2-25804820EDAC}">
                        <c15:formulaRef>
                          <c15:sqref>'3.3.1'!$A$65:$B$65</c15:sqref>
                        </c15:formulaRef>
                      </c:ext>
                    </c:extLst>
                    <c:strCache>
                      <c:ptCount val="2"/>
                      <c:pt idx="0">
                        <c:v>2018-2019</c:v>
                      </c:pt>
                      <c:pt idx="1">
                        <c:v>electronic - direct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'3.3.1'!$C$65:$K$65</c15:sqref>
                        </c15:fullRef>
                        <c15:formulaRef>
                          <c15:sqref>'3.3.1'!$C$65:$J$65</c15:sqref>
                        </c15:formulaRef>
                      </c:ext>
                    </c:extLst>
                    <c:numCache>
                      <c:formatCode>#,##0</c:formatCode>
                      <c:ptCount val="8"/>
                      <c:pt idx="0">
                        <c:v>124</c:v>
                      </c:pt>
                      <c:pt idx="1">
                        <c:v>3594</c:v>
                      </c:pt>
                      <c:pt idx="2">
                        <c:v>19</c:v>
                      </c:pt>
                      <c:pt idx="3">
                        <c:v>1301</c:v>
                      </c:pt>
                      <c:pt idx="4">
                        <c:v>364</c:v>
                      </c:pt>
                      <c:pt idx="5">
                        <c:v>60</c:v>
                      </c:pt>
                      <c:pt idx="6">
                        <c:v>2076</c:v>
                      </c:pt>
                      <c:pt idx="7">
                        <c:v>531</c:v>
                      </c:pt>
                    </c:numCache>
                  </c:numRef>
                </c:val>
                <c:extLst xmlns:c15="http://schemas.microsoft.com/office/drawing/2012/chart">
                  <c:ext xmlns:c16="http://schemas.microsoft.com/office/drawing/2014/chart" uri="{C3380CC4-5D6E-409C-BE32-E72D297353CC}">
                    <c16:uniqueId val="{00000035-59A8-440B-8233-7CB1120FEDFF}"/>
                  </c:ext>
                </c:extLst>
              </c15:ser>
            </c15:filteredBarSeries>
            <c15:filteredBarSeries>
              <c15:ser>
                <c:idx val="58"/>
                <c:order val="58"/>
                <c:tx>
                  <c:strRef>
                    <c:extLst xmlns:c15="http://schemas.microsoft.com/office/drawing/2012/chart">
                      <c:ext xmlns:c15="http://schemas.microsoft.com/office/drawing/2012/chart" uri="{02D57815-91ED-43cb-92C2-25804820EDAC}">
                        <c15:formulaRef>
                          <c15:sqref>'3.3.1'!$A$66:$B$66</c15:sqref>
                        </c15:formulaRef>
                      </c:ext>
                    </c:extLst>
                    <c:strCache>
                      <c:ptCount val="2"/>
                      <c:pt idx="0">
                        <c:v>2018-2019</c:v>
                      </c:pt>
                      <c:pt idx="1">
                        <c:v>electronic - staff portal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'3.3.1'!$C$66:$K$66</c15:sqref>
                        </c15:fullRef>
                        <c15:formulaRef>
                          <c15:sqref>'3.3.1'!$C$66:$J$66</c15:sqref>
                        </c15:formulaRef>
                      </c:ext>
                    </c:extLst>
                    <c:numCache>
                      <c:formatCode>#,##0</c:formatCode>
                      <c:ptCount val="8"/>
                      <c:pt idx="0">
                        <c:v>0</c:v>
                      </c:pt>
                      <c:pt idx="1">
                        <c:v>0</c:v>
                      </c:pt>
                      <c:pt idx="2">
                        <c:v>0</c:v>
                      </c:pt>
                      <c:pt idx="3">
                        <c:v>0</c:v>
                      </c:pt>
                      <c:pt idx="4">
                        <c:v>0</c:v>
                      </c:pt>
                      <c:pt idx="5">
                        <c:v>0</c:v>
                      </c:pt>
                      <c:pt idx="6">
                        <c:v>1</c:v>
                      </c:pt>
                      <c:pt idx="7">
                        <c:v>0</c:v>
                      </c:pt>
                    </c:numCache>
                  </c:numRef>
                </c:val>
                <c:extLst xmlns:c15="http://schemas.microsoft.com/office/drawing/2012/chart">
                  <c:ext xmlns:c16="http://schemas.microsoft.com/office/drawing/2014/chart" uri="{C3380CC4-5D6E-409C-BE32-E72D297353CC}">
                    <c16:uniqueId val="{00000036-59A8-440B-8233-7CB1120FEDFF}"/>
                  </c:ext>
                </c:extLst>
              </c15:ser>
            </c15:filteredBarSeries>
            <c15:filteredBarSeries>
              <c15:ser>
                <c:idx val="59"/>
                <c:order val="59"/>
                <c:tx>
                  <c:strRef>
                    <c:extLst xmlns:c15="http://schemas.microsoft.com/office/drawing/2012/chart">
                      <c:ext xmlns:c15="http://schemas.microsoft.com/office/drawing/2012/chart" uri="{02D57815-91ED-43cb-92C2-25804820EDAC}">
                        <c15:formulaRef>
                          <c15:sqref>'3.3.1'!$A$67:$B$67</c15:sqref>
                        </c15:formulaRef>
                      </c:ext>
                    </c:extLst>
                    <c:strCache>
                      <c:ptCount val="2"/>
                      <c:pt idx="0">
                        <c:v>2018-2019</c:v>
                      </c:pt>
                      <c:pt idx="1">
                        <c:v>manual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'3.3.1'!$C$67:$K$67</c15:sqref>
                        </c15:fullRef>
                        <c15:formulaRef>
                          <c15:sqref>'3.3.1'!$C$67:$J$67</c15:sqref>
                        </c15:formulaRef>
                      </c:ext>
                    </c:extLst>
                    <c:numCache>
                      <c:formatCode>#,##0</c:formatCode>
                      <c:ptCount val="8"/>
                      <c:pt idx="0">
                        <c:v>0</c:v>
                      </c:pt>
                      <c:pt idx="1">
                        <c:v>5</c:v>
                      </c:pt>
                      <c:pt idx="2">
                        <c:v>0</c:v>
                      </c:pt>
                      <c:pt idx="3">
                        <c:v>6</c:v>
                      </c:pt>
                      <c:pt idx="4">
                        <c:v>3</c:v>
                      </c:pt>
                      <c:pt idx="5">
                        <c:v>0</c:v>
                      </c:pt>
                      <c:pt idx="6">
                        <c:v>4</c:v>
                      </c:pt>
                      <c:pt idx="7">
                        <c:v>1</c:v>
                      </c:pt>
                    </c:numCache>
                  </c:numRef>
                </c:val>
                <c:extLst xmlns:c15="http://schemas.microsoft.com/office/drawing/2012/chart">
                  <c:ext xmlns:c16="http://schemas.microsoft.com/office/drawing/2014/chart" uri="{C3380CC4-5D6E-409C-BE32-E72D297353CC}">
                    <c16:uniqueId val="{00000037-59A8-440B-8233-7CB1120FEDFF}"/>
                  </c:ext>
                </c:extLst>
              </c15:ser>
            </c15:filteredBarSeries>
            <c15:filteredBarSeries>
              <c15:ser>
                <c:idx val="60"/>
                <c:order val="60"/>
                <c:tx>
                  <c:strRef>
                    <c:extLst xmlns:c15="http://schemas.microsoft.com/office/drawing/2012/chart">
                      <c:ext xmlns:c15="http://schemas.microsoft.com/office/drawing/2012/chart" uri="{02D57815-91ED-43cb-92C2-25804820EDAC}">
                        <c15:formulaRef>
                          <c15:sqref>'3.3.1'!$A$68:$B$68</c15:sqref>
                        </c15:formulaRef>
                      </c:ext>
                    </c:extLst>
                    <c:strCache>
                      <c:ptCount val="2"/>
                      <c:pt idx="0">
                        <c:v>2018-2019</c:v>
                      </c:pt>
                      <c:pt idx="1">
                        <c:v>total</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'3.3.1'!$C$68:$K$68</c15:sqref>
                        </c15:fullRef>
                        <c15:formulaRef>
                          <c15:sqref>'3.3.1'!$C$68:$J$68</c15:sqref>
                        </c15:formulaRef>
                      </c:ext>
                    </c:extLst>
                    <c:numCache>
                      <c:formatCode>#,##0</c:formatCode>
                      <c:ptCount val="8"/>
                      <c:pt idx="0">
                        <c:v>124</c:v>
                      </c:pt>
                      <c:pt idx="1">
                        <c:v>3599</c:v>
                      </c:pt>
                      <c:pt idx="2">
                        <c:v>19</c:v>
                      </c:pt>
                      <c:pt idx="3">
                        <c:v>1307</c:v>
                      </c:pt>
                      <c:pt idx="4">
                        <c:v>367</c:v>
                      </c:pt>
                      <c:pt idx="5">
                        <c:v>60</c:v>
                      </c:pt>
                      <c:pt idx="6">
                        <c:v>2081</c:v>
                      </c:pt>
                      <c:pt idx="7">
                        <c:v>532</c:v>
                      </c:pt>
                    </c:numCache>
                  </c:numRef>
                </c:val>
                <c:extLst xmlns:c15="http://schemas.microsoft.com/office/drawing/2012/chart">
                  <c:ext xmlns:c16="http://schemas.microsoft.com/office/drawing/2014/chart" uri="{C3380CC4-5D6E-409C-BE32-E72D297353CC}">
                    <c16:uniqueId val="{00000038-59A8-440B-8233-7CB1120FEDFF}"/>
                  </c:ext>
                </c:extLst>
              </c15:ser>
            </c15:filteredBarSeries>
            <c15:filteredBarSeries>
              <c15:ser>
                <c:idx val="61"/>
                <c:order val="61"/>
                <c:tx>
                  <c:strRef>
                    <c:extLst xmlns:c15="http://schemas.microsoft.com/office/drawing/2012/chart">
                      <c:ext xmlns:c15="http://schemas.microsoft.com/office/drawing/2012/chart" uri="{02D57815-91ED-43cb-92C2-25804820EDAC}">
                        <c15:formulaRef>
                          <c15:sqref>'3.3.1'!$A$69:$B$69</c15:sqref>
                        </c15:formulaRef>
                      </c:ext>
                    </c:extLst>
                    <c:strCache>
                      <c:ptCount val="2"/>
                      <c:pt idx="0">
                        <c:v>2019-2020*</c:v>
                      </c:pt>
                      <c:pt idx="1">
                        <c:v>electronic - direct</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'3.3.1'!$C$69:$K$69</c15:sqref>
                        </c15:fullRef>
                        <c15:formulaRef>
                          <c15:sqref>'3.3.1'!$C$69:$J$69</c15:sqref>
                        </c15:formulaRef>
                      </c:ext>
                    </c:extLst>
                    <c:numCache>
                      <c:formatCode>#,##0</c:formatCode>
                      <c:ptCount val="8"/>
                      <c:pt idx="0">
                        <c:v>90</c:v>
                      </c:pt>
                      <c:pt idx="1">
                        <c:v>2470</c:v>
                      </c:pt>
                      <c:pt idx="2">
                        <c:v>38</c:v>
                      </c:pt>
                      <c:pt idx="3">
                        <c:v>1217</c:v>
                      </c:pt>
                      <c:pt idx="4">
                        <c:v>302</c:v>
                      </c:pt>
                      <c:pt idx="5">
                        <c:v>28</c:v>
                      </c:pt>
                      <c:pt idx="6">
                        <c:v>1546</c:v>
                      </c:pt>
                      <c:pt idx="7">
                        <c:v>575</c:v>
                      </c:pt>
                    </c:numCache>
                  </c:numRef>
                </c:val>
                <c:extLst xmlns:c15="http://schemas.microsoft.com/office/drawing/2012/chart">
                  <c:ext xmlns:c16="http://schemas.microsoft.com/office/drawing/2014/chart" uri="{C3380CC4-5D6E-409C-BE32-E72D297353CC}">
                    <c16:uniqueId val="{00000039-59A8-440B-8233-7CB1120FEDFF}"/>
                  </c:ext>
                </c:extLst>
              </c15:ser>
            </c15:filteredBarSeries>
            <c15:filteredBarSeries>
              <c15:ser>
                <c:idx val="62"/>
                <c:order val="62"/>
                <c:tx>
                  <c:strRef>
                    <c:extLst xmlns:c15="http://schemas.microsoft.com/office/drawing/2012/chart">
                      <c:ext xmlns:c15="http://schemas.microsoft.com/office/drawing/2012/chart" uri="{02D57815-91ED-43cb-92C2-25804820EDAC}">
                        <c15:formulaRef>
                          <c15:sqref>'3.3.1'!$A$70:$B$70</c15:sqref>
                        </c15:formulaRef>
                      </c:ext>
                    </c:extLst>
                    <c:strCache>
                      <c:ptCount val="2"/>
                      <c:pt idx="0">
                        <c:v>2019-2020*</c:v>
                      </c:pt>
                      <c:pt idx="1">
                        <c:v>electronic - staff portal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'3.3.1'!$C$70:$K$70</c15:sqref>
                        </c15:fullRef>
                        <c15:formulaRef>
                          <c15:sqref>'3.3.1'!$C$70:$J$70</c15:sqref>
                        </c15:formulaRef>
                      </c:ext>
                    </c:extLst>
                    <c:numCache>
                      <c:formatCode>#,##0</c:formatCode>
                      <c:ptCount val="8"/>
                      <c:pt idx="0">
                        <c:v>0</c:v>
                      </c:pt>
                      <c:pt idx="1">
                        <c:v>4</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3A-59A8-440B-8233-7CB1120FEDFF}"/>
                  </c:ext>
                </c:extLst>
              </c15:ser>
            </c15:filteredBarSeries>
            <c15:filteredBarSeries>
              <c15:ser>
                <c:idx val="63"/>
                <c:order val="63"/>
                <c:tx>
                  <c:strRef>
                    <c:extLst xmlns:c15="http://schemas.microsoft.com/office/drawing/2012/chart">
                      <c:ext xmlns:c15="http://schemas.microsoft.com/office/drawing/2012/chart" uri="{02D57815-91ED-43cb-92C2-25804820EDAC}">
                        <c15:formulaRef>
                          <c15:sqref>'3.3.1'!$A$71:$B$71</c15:sqref>
                        </c15:formulaRef>
                      </c:ext>
                    </c:extLst>
                    <c:strCache>
                      <c:ptCount val="2"/>
                      <c:pt idx="0">
                        <c:v>2019-2020*</c:v>
                      </c:pt>
                      <c:pt idx="1">
                        <c:v>manual</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'3.3.1'!$C$71:$K$71</c15:sqref>
                        </c15:fullRef>
                        <c15:formulaRef>
                          <c15:sqref>'3.3.1'!$C$71:$J$71</c15:sqref>
                        </c15:formulaRef>
                      </c:ext>
                    </c:extLst>
                    <c:numCache>
                      <c:formatCode>#,##0</c:formatCode>
                      <c:ptCount val="8"/>
                      <c:pt idx="0">
                        <c:v>0</c:v>
                      </c:pt>
                      <c:pt idx="1">
                        <c:v>4</c:v>
                      </c:pt>
                      <c:pt idx="2">
                        <c:v>0</c:v>
                      </c:pt>
                      <c:pt idx="3">
                        <c:v>1</c:v>
                      </c:pt>
                      <c:pt idx="4">
                        <c:v>0</c:v>
                      </c:pt>
                      <c:pt idx="5">
                        <c:v>0</c:v>
                      </c:pt>
                      <c:pt idx="6">
                        <c:v>1</c:v>
                      </c:pt>
                      <c:pt idx="7">
                        <c:v>0</c:v>
                      </c:pt>
                    </c:numCache>
                  </c:numRef>
                </c:val>
                <c:extLst xmlns:c15="http://schemas.microsoft.com/office/drawing/2012/chart">
                  <c:ext xmlns:c16="http://schemas.microsoft.com/office/drawing/2014/chart" uri="{C3380CC4-5D6E-409C-BE32-E72D297353CC}">
                    <c16:uniqueId val="{0000003B-59A8-440B-8233-7CB1120FEDFF}"/>
                  </c:ext>
                </c:extLst>
              </c15:ser>
            </c15:filteredBarSeries>
            <c15:filteredBarSeries>
              <c15:ser>
                <c:idx val="64"/>
                <c:order val="64"/>
                <c:tx>
                  <c:strRef>
                    <c:extLst xmlns:c15="http://schemas.microsoft.com/office/drawing/2012/chart">
                      <c:ext xmlns:c15="http://schemas.microsoft.com/office/drawing/2012/chart" uri="{02D57815-91ED-43cb-92C2-25804820EDAC}">
                        <c15:formulaRef>
                          <c15:sqref>'3.3.1'!$A$72:$B$72</c15:sqref>
                        </c15:formulaRef>
                      </c:ext>
                    </c:extLst>
                    <c:strCache>
                      <c:ptCount val="2"/>
                      <c:pt idx="0">
                        <c:v>2019-2020*</c:v>
                      </c:pt>
                      <c:pt idx="1">
                        <c:v>total</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'3.3.1'!$C$72:$K$72</c15:sqref>
                        </c15:fullRef>
                        <c15:formulaRef>
                          <c15:sqref>'3.3.1'!$C$72:$J$72</c15:sqref>
                        </c15:formulaRef>
                      </c:ext>
                    </c:extLst>
                    <c:numCache>
                      <c:formatCode>#,##0</c:formatCode>
                      <c:ptCount val="8"/>
                      <c:pt idx="0">
                        <c:v>90</c:v>
                      </c:pt>
                      <c:pt idx="1">
                        <c:v>2478</c:v>
                      </c:pt>
                      <c:pt idx="2">
                        <c:v>38</c:v>
                      </c:pt>
                      <c:pt idx="3">
                        <c:v>1218</c:v>
                      </c:pt>
                      <c:pt idx="4">
                        <c:v>302</c:v>
                      </c:pt>
                      <c:pt idx="5">
                        <c:v>28</c:v>
                      </c:pt>
                      <c:pt idx="6">
                        <c:v>1547</c:v>
                      </c:pt>
                      <c:pt idx="7">
                        <c:v>575</c:v>
                      </c:pt>
                    </c:numCache>
                  </c:numRef>
                </c:val>
                <c:extLst xmlns:c15="http://schemas.microsoft.com/office/drawing/2012/chart">
                  <c:ext xmlns:c16="http://schemas.microsoft.com/office/drawing/2014/chart" uri="{C3380CC4-5D6E-409C-BE32-E72D297353CC}">
                    <c16:uniqueId val="{0000003C-59A8-440B-8233-7CB1120FEDFF}"/>
                  </c:ext>
                </c:extLst>
              </c15:ser>
            </c15:filteredBarSeries>
            <c15:filteredBarSeries>
              <c15:ser>
                <c:idx val="65"/>
                <c:order val="65"/>
                <c:tx>
                  <c:strRef>
                    <c:extLst xmlns:c15="http://schemas.microsoft.com/office/drawing/2012/chart">
                      <c:ext xmlns:c15="http://schemas.microsoft.com/office/drawing/2012/chart" uri="{02D57815-91ED-43cb-92C2-25804820EDAC}">
                        <c15:formulaRef>
                          <c15:sqref>'3.3.1'!$A$111:$B$111</c15:sqref>
                        </c15:formulaRef>
                      </c:ext>
                    </c:extLst>
                    <c:strCache>
                      <c:ptCount val="2"/>
                      <c:pt idx="0">
                        <c:v>Note 1: Companies with international registered addresses are not included in these statistics.</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'3.3.1'!$C$111:$K$111</c15:sqref>
                        </c15:fullRef>
                        <c15:formulaRef>
                          <c15:sqref>'3.3.1'!$C$111:$J$111</c15:sqref>
                        </c15:formulaRef>
                      </c:ext>
                    </c:extLst>
                    <c:numCache>
                      <c:formatCode>#,##0</c:formatCode>
                      <c:ptCount val="8"/>
                    </c:numCache>
                  </c:numRef>
                </c:val>
                <c:extLst xmlns:c15="http://schemas.microsoft.com/office/drawing/2012/chart">
                  <c:ext xmlns:c16="http://schemas.microsoft.com/office/drawing/2014/chart" uri="{C3380CC4-5D6E-409C-BE32-E72D297353CC}">
                    <c16:uniqueId val="{0000003D-59A8-440B-8233-7CB1120FEDFF}"/>
                  </c:ext>
                </c:extLst>
              </c15:ser>
            </c15:filteredBarSeries>
            <c15:filteredBarSeries>
              <c15:ser>
                <c:idx val="66"/>
                <c:order val="66"/>
                <c:tx>
                  <c:strRef>
                    <c:extLst xmlns:c15="http://schemas.microsoft.com/office/drawing/2012/chart">
                      <c:ext xmlns:c15="http://schemas.microsoft.com/office/drawing/2012/chart" uri="{02D57815-91ED-43cb-92C2-25804820EDAC}">
                        <c15:formulaRef>
                          <c15:sqref>'3.3.1'!$A$113:$B$113</c15:sqref>
                        </c15:formulaRef>
                      </c:ext>
                    </c:extLst>
                    <c:strCache>
                      <c:ptCount val="2"/>
                      <c:pt idx="0">
                        <c:v>Note 3: 2019-2020* data is for the period 1 July 2019 to 27 March 2020 due to discontinuation of Form EX01 on 27 March 2020. </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'3.3.1'!$C$113:$K$113</c15:sqref>
                        </c15:fullRef>
                        <c15:formulaRef>
                          <c15:sqref>'3.3.1'!$C$113:$J$113</c15:sqref>
                        </c15:formulaRef>
                      </c:ext>
                    </c:extLst>
                    <c:numCache>
                      <c:formatCode>0.0%</c:formatCode>
                      <c:ptCount val="8"/>
                    </c:numCache>
                  </c:numRef>
                </c:val>
                <c:extLst xmlns:c15="http://schemas.microsoft.com/office/drawing/2012/chart">
                  <c:ext xmlns:c16="http://schemas.microsoft.com/office/drawing/2014/chart" uri="{C3380CC4-5D6E-409C-BE32-E72D297353CC}">
                    <c16:uniqueId val="{0000003E-59A8-440B-8233-7CB1120FEDFF}"/>
                  </c:ext>
                </c:extLst>
              </c15:ser>
            </c15:filteredBarSeries>
            <c15:filteredBarSeries>
              <c15:ser>
                <c:idx val="67"/>
                <c:order val="67"/>
                <c:tx>
                  <c:strRef>
                    <c:extLst xmlns:c15="http://schemas.microsoft.com/office/drawing/2012/chart">
                      <c:ext xmlns:c15="http://schemas.microsoft.com/office/drawing/2012/chart" uri="{02D57815-91ED-43cb-92C2-25804820EDAC}">
                        <c15:formulaRef>
                          <c15:sqref>'3.3.1'!$A$75:$B$75</c15:sqref>
                        </c15:formulaRef>
                      </c:ext>
                    </c:extLst>
                    <c:strCache>
                      <c:ptCount val="2"/>
                      <c:pt idx="0">
                        <c:v>ANNUAL PERCENTAGE OF ELECTRONIC - DIRECT</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'3.3.1'!$C$75:$K$75</c15:sqref>
                        </c15:fullRef>
                        <c15:formulaRef>
                          <c15:sqref>'3.3.1'!$C$75:$J$75</c15:sqref>
                        </c15:formulaRef>
                      </c:ext>
                    </c:extLst>
                    <c:numCache>
                      <c:formatCode>#,##0</c:formatCode>
                      <c:ptCount val="8"/>
                    </c:numCache>
                  </c:numRef>
                </c:val>
                <c:extLst xmlns:c15="http://schemas.microsoft.com/office/drawing/2012/chart">
                  <c:ext xmlns:c16="http://schemas.microsoft.com/office/drawing/2014/chart" uri="{C3380CC4-5D6E-409C-BE32-E72D297353CC}">
                    <c16:uniqueId val="{0000003F-59A8-440B-8233-7CB1120FEDFF}"/>
                  </c:ext>
                </c:extLst>
              </c15:ser>
            </c15:filteredBarSeries>
            <c15:filteredBarSeries>
              <c15:ser>
                <c:idx val="68"/>
                <c:order val="68"/>
                <c:tx>
                  <c:strRef>
                    <c:extLst xmlns:c15="http://schemas.microsoft.com/office/drawing/2012/chart">
                      <c:ext xmlns:c15="http://schemas.microsoft.com/office/drawing/2012/chart" uri="{02D57815-91ED-43cb-92C2-25804820EDAC}">
                        <c15:formulaRef>
                          <c15:sqref>'3.3.1'!$A$76:$B$76</c15:sqref>
                        </c15:formulaRef>
                      </c:ext>
                    </c:extLst>
                    <c:strCache>
                      <c:ptCount val="2"/>
                      <c:pt idx="0">
                        <c:v>2004-2005</c:v>
                      </c:pt>
                      <c:pt idx="1">
                        <c:v>electronic - direct</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'3.3.1'!$C$76:$K$76</c15:sqref>
                        </c15:fullRef>
                        <c15:formulaRef>
                          <c15:sqref>'3.3.1'!$C$76:$J$76</c15:sqref>
                        </c15:formulaRef>
                      </c:ext>
                    </c:extLst>
                    <c:numCache>
                      <c:formatCode>0.0%</c:formatCode>
                      <c:ptCount val="8"/>
                      <c:pt idx="0">
                        <c:v>0.8651685393258427</c:v>
                      </c:pt>
                      <c:pt idx="1">
                        <c:v>0.68318264014466545</c:v>
                      </c:pt>
                      <c:pt idx="2">
                        <c:v>0.8</c:v>
                      </c:pt>
                      <c:pt idx="3">
                        <c:v>0.60978384527872587</c:v>
                      </c:pt>
                      <c:pt idx="4">
                        <c:v>0.58064516129032262</c:v>
                      </c:pt>
                      <c:pt idx="5">
                        <c:v>0.64864864864864868</c:v>
                      </c:pt>
                      <c:pt idx="6">
                        <c:v>0.68929359823399561</c:v>
                      </c:pt>
                      <c:pt idx="7">
                        <c:v>0.36926605504587157</c:v>
                      </c:pt>
                    </c:numCache>
                  </c:numRef>
                </c:val>
                <c:extLst xmlns:c15="http://schemas.microsoft.com/office/drawing/2012/chart">
                  <c:ext xmlns:c16="http://schemas.microsoft.com/office/drawing/2014/chart" uri="{C3380CC4-5D6E-409C-BE32-E72D297353CC}">
                    <c16:uniqueId val="{00000040-59A8-440B-8233-7CB1120FEDFF}"/>
                  </c:ext>
                </c:extLst>
              </c15:ser>
            </c15:filteredBarSeries>
            <c15:filteredBarSeries>
              <c15:ser>
                <c:idx val="69"/>
                <c:order val="69"/>
                <c:tx>
                  <c:strRef>
                    <c:extLst xmlns:c15="http://schemas.microsoft.com/office/drawing/2012/chart">
                      <c:ext xmlns:c15="http://schemas.microsoft.com/office/drawing/2012/chart" uri="{02D57815-91ED-43cb-92C2-25804820EDAC}">
                        <c15:formulaRef>
                          <c15:sqref>'3.3.1'!$A$77:$B$77</c15:sqref>
                        </c15:formulaRef>
                      </c:ext>
                    </c:extLst>
                    <c:strCache>
                      <c:ptCount val="2"/>
                      <c:pt idx="0">
                        <c:v>2005-2006</c:v>
                      </c:pt>
                      <c:pt idx="1">
                        <c:v>electronic - direct</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'3.3.1'!$C$77:$K$77</c15:sqref>
                        </c15:fullRef>
                        <c15:formulaRef>
                          <c15:sqref>'3.3.1'!$C$77:$J$77</c15:sqref>
                        </c15:formulaRef>
                      </c:ext>
                    </c:extLst>
                    <c:numCache>
                      <c:formatCode>0.0%</c:formatCode>
                      <c:ptCount val="8"/>
                      <c:pt idx="0">
                        <c:v>0.90291262135922334</c:v>
                      </c:pt>
                      <c:pt idx="1">
                        <c:v>0.80108556832694766</c:v>
                      </c:pt>
                      <c:pt idx="2">
                        <c:v>0.83783783783783783</c:v>
                      </c:pt>
                      <c:pt idx="3">
                        <c:v>0.80278422273781902</c:v>
                      </c:pt>
                      <c:pt idx="4">
                        <c:v>0.87686567164179108</c:v>
                      </c:pt>
                      <c:pt idx="5">
                        <c:v>0.7407407407407407</c:v>
                      </c:pt>
                      <c:pt idx="6">
                        <c:v>0.84949116229244781</c:v>
                      </c:pt>
                      <c:pt idx="7">
                        <c:v>0.5</c:v>
                      </c:pt>
                    </c:numCache>
                  </c:numRef>
                </c:val>
                <c:extLst xmlns:c15="http://schemas.microsoft.com/office/drawing/2012/chart">
                  <c:ext xmlns:c16="http://schemas.microsoft.com/office/drawing/2014/chart" uri="{C3380CC4-5D6E-409C-BE32-E72D297353CC}">
                    <c16:uniqueId val="{00000041-59A8-440B-8233-7CB1120FEDFF}"/>
                  </c:ext>
                </c:extLst>
              </c15:ser>
            </c15:filteredBarSeries>
            <c15:filteredBarSeries>
              <c15:ser>
                <c:idx val="70"/>
                <c:order val="70"/>
                <c:tx>
                  <c:strRef>
                    <c:extLst xmlns:c15="http://schemas.microsoft.com/office/drawing/2012/chart">
                      <c:ext xmlns:c15="http://schemas.microsoft.com/office/drawing/2012/chart" uri="{02D57815-91ED-43cb-92C2-25804820EDAC}">
                        <c15:formulaRef>
                          <c15:sqref>'3.3.1'!$A$78:$B$78</c15:sqref>
                        </c15:formulaRef>
                      </c:ext>
                    </c:extLst>
                    <c:strCache>
                      <c:ptCount val="2"/>
                      <c:pt idx="0">
                        <c:v>2006-2007</c:v>
                      </c:pt>
                      <c:pt idx="1">
                        <c:v>electronic - direct</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'3.3.1'!$C$78:$K$78</c15:sqref>
                        </c15:fullRef>
                        <c15:formulaRef>
                          <c15:sqref>'3.3.1'!$C$78:$J$78</c15:sqref>
                        </c15:formulaRef>
                      </c:ext>
                    </c:extLst>
                    <c:numCache>
                      <c:formatCode>0.0%</c:formatCode>
                      <c:ptCount val="8"/>
                      <c:pt idx="0">
                        <c:v>0.96261682242990654</c:v>
                      </c:pt>
                      <c:pt idx="1">
                        <c:v>0.93203883495145634</c:v>
                      </c:pt>
                      <c:pt idx="2">
                        <c:v>1</c:v>
                      </c:pt>
                      <c:pt idx="3">
                        <c:v>0.92899408284023666</c:v>
                      </c:pt>
                      <c:pt idx="4">
                        <c:v>0.95121951219512191</c:v>
                      </c:pt>
                      <c:pt idx="5">
                        <c:v>0.87179487179487181</c:v>
                      </c:pt>
                      <c:pt idx="6">
                        <c:v>0.92724609375</c:v>
                      </c:pt>
                      <c:pt idx="7">
                        <c:v>0.69922879177377895</c:v>
                      </c:pt>
                    </c:numCache>
                  </c:numRef>
                </c:val>
                <c:extLst xmlns:c15="http://schemas.microsoft.com/office/drawing/2012/chart">
                  <c:ext xmlns:c16="http://schemas.microsoft.com/office/drawing/2014/chart" uri="{C3380CC4-5D6E-409C-BE32-E72D297353CC}">
                    <c16:uniqueId val="{00000042-59A8-440B-8233-7CB1120FEDFF}"/>
                  </c:ext>
                </c:extLst>
              </c15:ser>
            </c15:filteredBarSeries>
            <c15:filteredBarSeries>
              <c15:ser>
                <c:idx val="71"/>
                <c:order val="71"/>
                <c:tx>
                  <c:strRef>
                    <c:extLst xmlns:c15="http://schemas.microsoft.com/office/drawing/2012/chart">
                      <c:ext xmlns:c15="http://schemas.microsoft.com/office/drawing/2012/chart" uri="{02D57815-91ED-43cb-92C2-25804820EDAC}">
                        <c15:formulaRef>
                          <c15:sqref>'3.3.1'!$A$79:$B$79</c15:sqref>
                        </c15:formulaRef>
                      </c:ext>
                    </c:extLst>
                    <c:strCache>
                      <c:ptCount val="2"/>
                      <c:pt idx="0">
                        <c:v>2007-2008</c:v>
                      </c:pt>
                      <c:pt idx="1">
                        <c:v>electronic - direct</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'3.3.1'!$C$79:$K$79</c15:sqref>
                        </c15:fullRef>
                        <c15:formulaRef>
                          <c15:sqref>'3.3.1'!$C$79:$J$79</c15:sqref>
                        </c15:formulaRef>
                      </c:ext>
                    </c:extLst>
                    <c:numCache>
                      <c:formatCode>0.0%</c:formatCode>
                      <c:ptCount val="8"/>
                      <c:pt idx="0">
                        <c:v>0.95238095238095233</c:v>
                      </c:pt>
                      <c:pt idx="1">
                        <c:v>0.93859872611464967</c:v>
                      </c:pt>
                      <c:pt idx="2">
                        <c:v>0.9375</c:v>
                      </c:pt>
                      <c:pt idx="3">
                        <c:v>0.94834307992202727</c:v>
                      </c:pt>
                      <c:pt idx="4">
                        <c:v>0.97241379310344822</c:v>
                      </c:pt>
                      <c:pt idx="5">
                        <c:v>0.85416666666666663</c:v>
                      </c:pt>
                      <c:pt idx="6">
                        <c:v>0.93762781186094069</c:v>
                      </c:pt>
                      <c:pt idx="7">
                        <c:v>0.75574712643678166</c:v>
                      </c:pt>
                    </c:numCache>
                  </c:numRef>
                </c:val>
                <c:extLst xmlns:c15="http://schemas.microsoft.com/office/drawing/2012/chart">
                  <c:ext xmlns:c16="http://schemas.microsoft.com/office/drawing/2014/chart" uri="{C3380CC4-5D6E-409C-BE32-E72D297353CC}">
                    <c16:uniqueId val="{00000043-59A8-440B-8233-7CB1120FEDFF}"/>
                  </c:ext>
                </c:extLst>
              </c15:ser>
            </c15:filteredBarSeries>
            <c15:filteredBarSeries>
              <c15:ser>
                <c:idx val="72"/>
                <c:order val="72"/>
                <c:tx>
                  <c:strRef>
                    <c:extLst xmlns:c15="http://schemas.microsoft.com/office/drawing/2012/chart">
                      <c:ext xmlns:c15="http://schemas.microsoft.com/office/drawing/2012/chart" uri="{02D57815-91ED-43cb-92C2-25804820EDAC}">
                        <c15:formulaRef>
                          <c15:sqref>'3.3.1'!$A$80:$B$80</c15:sqref>
                        </c15:formulaRef>
                      </c:ext>
                    </c:extLst>
                    <c:strCache>
                      <c:ptCount val="2"/>
                      <c:pt idx="0">
                        <c:v>2008-2009</c:v>
                      </c:pt>
                      <c:pt idx="1">
                        <c:v>electronic - direct</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'3.3.1'!$C$80:$K$80</c15:sqref>
                        </c15:fullRef>
                        <c15:formulaRef>
                          <c15:sqref>'3.3.1'!$C$80:$J$80</c15:sqref>
                        </c15:formulaRef>
                      </c:ext>
                    </c:extLst>
                    <c:numCache>
                      <c:formatCode>0.0%</c:formatCode>
                      <c:ptCount val="8"/>
                      <c:pt idx="0">
                        <c:v>0.95833333333333337</c:v>
                      </c:pt>
                      <c:pt idx="1">
                        <c:v>0.96579381929700403</c:v>
                      </c:pt>
                      <c:pt idx="2">
                        <c:v>1</c:v>
                      </c:pt>
                      <c:pt idx="3">
                        <c:v>0.95894655305964371</c:v>
                      </c:pt>
                      <c:pt idx="4">
                        <c:v>0.98723404255319147</c:v>
                      </c:pt>
                      <c:pt idx="5">
                        <c:v>1</c:v>
                      </c:pt>
                      <c:pt idx="6">
                        <c:v>0.96583253128007696</c:v>
                      </c:pt>
                      <c:pt idx="7">
                        <c:v>0.80635838150289019</c:v>
                      </c:pt>
                    </c:numCache>
                  </c:numRef>
                </c:val>
                <c:extLst xmlns:c15="http://schemas.microsoft.com/office/drawing/2012/chart">
                  <c:ext xmlns:c16="http://schemas.microsoft.com/office/drawing/2014/chart" uri="{C3380CC4-5D6E-409C-BE32-E72D297353CC}">
                    <c16:uniqueId val="{00000044-59A8-440B-8233-7CB1120FEDFF}"/>
                  </c:ext>
                </c:extLst>
              </c15:ser>
            </c15:filteredBarSeries>
            <c15:filteredBarSeries>
              <c15:ser>
                <c:idx val="73"/>
                <c:order val="73"/>
                <c:tx>
                  <c:strRef>
                    <c:extLst xmlns:c15="http://schemas.microsoft.com/office/drawing/2012/chart">
                      <c:ext xmlns:c15="http://schemas.microsoft.com/office/drawing/2012/chart" uri="{02D57815-91ED-43cb-92C2-25804820EDAC}">
                        <c15:formulaRef>
                          <c15:sqref>'3.3.1'!$A$81:$B$81</c15:sqref>
                        </c15:formulaRef>
                      </c:ext>
                    </c:extLst>
                    <c:strCache>
                      <c:ptCount val="2"/>
                      <c:pt idx="0">
                        <c:v>2009-2010</c:v>
                      </c:pt>
                      <c:pt idx="1">
                        <c:v>electronic - direct</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'3.3.1'!$C$81:$K$81</c15:sqref>
                        </c15:fullRef>
                        <c15:formulaRef>
                          <c15:sqref>'3.3.1'!$C$81:$J$81</c15:sqref>
                        </c15:formulaRef>
                      </c:ext>
                    </c:extLst>
                    <c:numCache>
                      <c:formatCode>0.0%</c:formatCode>
                      <c:ptCount val="8"/>
                      <c:pt idx="0">
                        <c:v>0.9921875</c:v>
                      </c:pt>
                      <c:pt idx="1">
                        <c:v>0.97917183238284156</c:v>
                      </c:pt>
                      <c:pt idx="2">
                        <c:v>0.76923076923076927</c:v>
                      </c:pt>
                      <c:pt idx="3">
                        <c:v>0.98265895953757221</c:v>
                      </c:pt>
                      <c:pt idx="4">
                        <c:v>0.95884773662551437</c:v>
                      </c:pt>
                      <c:pt idx="5">
                        <c:v>0.98305084745762716</c:v>
                      </c:pt>
                      <c:pt idx="6">
                        <c:v>0.96906740535549396</c:v>
                      </c:pt>
                      <c:pt idx="7">
                        <c:v>0.69247311827956992</c:v>
                      </c:pt>
                    </c:numCache>
                  </c:numRef>
                </c:val>
                <c:extLst xmlns:c15="http://schemas.microsoft.com/office/drawing/2012/chart">
                  <c:ext xmlns:c16="http://schemas.microsoft.com/office/drawing/2014/chart" uri="{C3380CC4-5D6E-409C-BE32-E72D297353CC}">
                    <c16:uniqueId val="{00000045-59A8-440B-8233-7CB1120FEDFF}"/>
                  </c:ext>
                </c:extLst>
              </c15:ser>
            </c15:filteredBarSeries>
            <c15:filteredBarSeries>
              <c15:ser>
                <c:idx val="74"/>
                <c:order val="74"/>
                <c:tx>
                  <c:strRef>
                    <c:extLst xmlns:c15="http://schemas.microsoft.com/office/drawing/2012/chart">
                      <c:ext xmlns:c15="http://schemas.microsoft.com/office/drawing/2012/chart" uri="{02D57815-91ED-43cb-92C2-25804820EDAC}">
                        <c15:formulaRef>
                          <c15:sqref>'3.3.1'!$A$82:$B$82</c15:sqref>
                        </c15:formulaRef>
                      </c:ext>
                    </c:extLst>
                    <c:strCache>
                      <c:ptCount val="2"/>
                      <c:pt idx="0">
                        <c:v>2010-2011</c:v>
                      </c:pt>
                      <c:pt idx="1">
                        <c:v>electronic - direct</c:v>
                      </c:pt>
                    </c:strCache>
                  </c:strRef>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'3.3.1'!$C$82:$K$82</c15:sqref>
                        </c15:fullRef>
                        <c15:formulaRef>
                          <c15:sqref>'3.3.1'!$C$82:$J$82</c15:sqref>
                        </c15:formulaRef>
                      </c:ext>
                    </c:extLst>
                    <c:numCache>
                      <c:formatCode>0.0%</c:formatCode>
                      <c:ptCount val="8"/>
                      <c:pt idx="0">
                        <c:v>0.9921875</c:v>
                      </c:pt>
                      <c:pt idx="1">
                        <c:v>0.99065420560747663</c:v>
                      </c:pt>
                      <c:pt idx="2">
                        <c:v>1</c:v>
                      </c:pt>
                      <c:pt idx="3">
                        <c:v>0.9921875</c:v>
                      </c:pt>
                      <c:pt idx="4">
                        <c:v>1</c:v>
                      </c:pt>
                      <c:pt idx="5">
                        <c:v>0.98461538461538467</c:v>
                      </c:pt>
                      <c:pt idx="6">
                        <c:v>0.96196251378169795</c:v>
                      </c:pt>
                      <c:pt idx="7">
                        <c:v>0.7871198568872988</c:v>
                      </c:pt>
                    </c:numCache>
                  </c:numRef>
                </c:val>
                <c:extLst xmlns:c15="http://schemas.microsoft.com/office/drawing/2012/chart">
                  <c:ext xmlns:c16="http://schemas.microsoft.com/office/drawing/2014/chart" uri="{C3380CC4-5D6E-409C-BE32-E72D297353CC}">
                    <c16:uniqueId val="{00000046-59A8-440B-8233-7CB1120FEDFF}"/>
                  </c:ext>
                </c:extLst>
              </c15:ser>
            </c15:filteredBarSeries>
            <c15:filteredBarSeries>
              <c15:ser>
                <c:idx val="75"/>
                <c:order val="75"/>
                <c:tx>
                  <c:strRef>
                    <c:extLst xmlns:c15="http://schemas.microsoft.com/office/drawing/2012/chart">
                      <c:ext xmlns:c15="http://schemas.microsoft.com/office/drawing/2012/chart" uri="{02D57815-91ED-43cb-92C2-25804820EDAC}">
                        <c15:formulaRef>
                          <c15:sqref>'3.3.1'!$A$83:$B$83</c15:sqref>
                        </c15:formulaRef>
                      </c:ext>
                    </c:extLst>
                    <c:strCache>
                      <c:ptCount val="2"/>
                      <c:pt idx="0">
                        <c:v>2011-2012</c:v>
                      </c:pt>
                      <c:pt idx="1">
                        <c:v>electronic - direct</c:v>
                      </c:pt>
                    </c:strCache>
                  </c:strRef>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'3.3.1'!$C$83:$K$83</c15:sqref>
                        </c15:fullRef>
                        <c15:formulaRef>
                          <c15:sqref>'3.3.1'!$C$83:$J$83</c15:sqref>
                        </c15:formulaRef>
                      </c:ext>
                    </c:extLst>
                    <c:numCache>
                      <c:formatCode>0.0%</c:formatCode>
                      <c:ptCount val="8"/>
                      <c:pt idx="0">
                        <c:v>0.98979591836734693</c:v>
                      </c:pt>
                      <c:pt idx="1">
                        <c:v>0.98332990327227821</c:v>
                      </c:pt>
                      <c:pt idx="2">
                        <c:v>1</c:v>
                      </c:pt>
                      <c:pt idx="3">
                        <c:v>0.98348951360999559</c:v>
                      </c:pt>
                      <c:pt idx="4">
                        <c:v>0.98559670781893005</c:v>
                      </c:pt>
                      <c:pt idx="5">
                        <c:v>0.98765432098765427</c:v>
                      </c:pt>
                      <c:pt idx="6">
                        <c:v>0.97386172006745364</c:v>
                      </c:pt>
                      <c:pt idx="7">
                        <c:v>0.81289308176100628</c:v>
                      </c:pt>
                    </c:numCache>
                  </c:numRef>
                </c:val>
                <c:extLst xmlns:c15="http://schemas.microsoft.com/office/drawing/2012/chart">
                  <c:ext xmlns:c16="http://schemas.microsoft.com/office/drawing/2014/chart" uri="{C3380CC4-5D6E-409C-BE32-E72D297353CC}">
                    <c16:uniqueId val="{00000047-59A8-440B-8233-7CB1120FEDFF}"/>
                  </c:ext>
                </c:extLst>
              </c15:ser>
            </c15:filteredBarSeries>
            <c15:filteredBarSeries>
              <c15:ser>
                <c:idx val="76"/>
                <c:order val="76"/>
                <c:tx>
                  <c:strRef>
                    <c:extLst xmlns:c15="http://schemas.microsoft.com/office/drawing/2012/chart">
                      <c:ext xmlns:c15="http://schemas.microsoft.com/office/drawing/2012/chart" uri="{02D57815-91ED-43cb-92C2-25804820EDAC}">
                        <c15:formulaRef>
                          <c15:sqref>'3.3.1'!$A$84:$B$84</c15:sqref>
                        </c15:formulaRef>
                      </c:ext>
                    </c:extLst>
                    <c:strCache>
                      <c:ptCount val="2"/>
                      <c:pt idx="0">
                        <c:v>2012-2013</c:v>
                      </c:pt>
                      <c:pt idx="1">
                        <c:v>electronic - direct</c:v>
                      </c:pt>
                    </c:strCache>
                  </c:strRef>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'3.3.1'!$C$84:$K$84</c15:sqref>
                        </c15:fullRef>
                        <c15:formulaRef>
                          <c15:sqref>'3.3.1'!$C$84:$J$84</c15:sqref>
                        </c15:formulaRef>
                      </c:ext>
                    </c:extLst>
                    <c:numCache>
                      <c:formatCode>0.0%</c:formatCode>
                      <c:ptCount val="8"/>
                      <c:pt idx="0">
                        <c:v>1</c:v>
                      </c:pt>
                      <c:pt idx="1">
                        <c:v>0.98770976128574806</c:v>
                      </c:pt>
                      <c:pt idx="2">
                        <c:v>0.97058823529411764</c:v>
                      </c:pt>
                      <c:pt idx="3">
                        <c:v>0.9919545669663985</c:v>
                      </c:pt>
                      <c:pt idx="4">
                        <c:v>0.98969072164948457</c:v>
                      </c:pt>
                      <c:pt idx="5">
                        <c:v>1</c:v>
                      </c:pt>
                      <c:pt idx="6">
                        <c:v>0.97386210004506535</c:v>
                      </c:pt>
                      <c:pt idx="7">
                        <c:v>0.87707641196013286</c:v>
                      </c:pt>
                    </c:numCache>
                  </c:numRef>
                </c:val>
                <c:extLst xmlns:c15="http://schemas.microsoft.com/office/drawing/2012/chart">
                  <c:ext xmlns:c16="http://schemas.microsoft.com/office/drawing/2014/chart" uri="{C3380CC4-5D6E-409C-BE32-E72D297353CC}">
                    <c16:uniqueId val="{00000048-59A8-440B-8233-7CB1120FEDFF}"/>
                  </c:ext>
                </c:extLst>
              </c15:ser>
            </c15:filteredBarSeries>
            <c15:filteredBarSeries>
              <c15:ser>
                <c:idx val="77"/>
                <c:order val="77"/>
                <c:tx>
                  <c:strRef>
                    <c:extLst xmlns:c15="http://schemas.microsoft.com/office/drawing/2012/chart">
                      <c:ext xmlns:c15="http://schemas.microsoft.com/office/drawing/2012/chart" uri="{02D57815-91ED-43cb-92C2-25804820EDAC}">
                        <c15:formulaRef>
                          <c15:sqref>'3.3.1'!$A$85:$B$85</c15:sqref>
                        </c15:formulaRef>
                      </c:ext>
                    </c:extLst>
                    <c:strCache>
                      <c:ptCount val="2"/>
                      <c:pt idx="0">
                        <c:v>2013-2014</c:v>
                      </c:pt>
                      <c:pt idx="1">
                        <c:v>electronic - direct</c:v>
                      </c:pt>
                    </c:strCache>
                  </c:strRef>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'3.3.1'!$C$85:$K$85</c15:sqref>
                        </c15:fullRef>
                        <c15:formulaRef>
                          <c15:sqref>'3.3.1'!$C$85:$J$85</c15:sqref>
                        </c15:formulaRef>
                      </c:ext>
                    </c:extLst>
                    <c:numCache>
                      <c:formatCode>0.0%</c:formatCode>
                      <c:ptCount val="8"/>
                      <c:pt idx="0">
                        <c:v>1</c:v>
                      </c:pt>
                      <c:pt idx="1">
                        <c:v>0.98949824970828471</c:v>
                      </c:pt>
                      <c:pt idx="2">
                        <c:v>0.96</c:v>
                      </c:pt>
                      <c:pt idx="3">
                        <c:v>0.98227848101265824</c:v>
                      </c:pt>
                      <c:pt idx="4">
                        <c:v>0.99284009546539376</c:v>
                      </c:pt>
                      <c:pt idx="5">
                        <c:v>1</c:v>
                      </c:pt>
                      <c:pt idx="6">
                        <c:v>0.97851239669421486</c:v>
                      </c:pt>
                      <c:pt idx="7">
                        <c:v>0.91333333333333333</c:v>
                      </c:pt>
                    </c:numCache>
                  </c:numRef>
                </c:val>
                <c:extLst xmlns:c15="http://schemas.microsoft.com/office/drawing/2012/chart">
                  <c:ext xmlns:c16="http://schemas.microsoft.com/office/drawing/2014/chart" uri="{C3380CC4-5D6E-409C-BE32-E72D297353CC}">
                    <c16:uniqueId val="{00000049-59A8-440B-8233-7CB1120FEDFF}"/>
                  </c:ext>
                </c:extLst>
              </c15:ser>
            </c15:filteredBarSeries>
            <c15:filteredBarSeries>
              <c15:ser>
                <c:idx val="78"/>
                <c:order val="78"/>
                <c:tx>
                  <c:strRef>
                    <c:extLst xmlns:c15="http://schemas.microsoft.com/office/drawing/2012/chart">
                      <c:ext xmlns:c15="http://schemas.microsoft.com/office/drawing/2012/chart" uri="{02D57815-91ED-43cb-92C2-25804820EDAC}">
                        <c15:formulaRef>
                          <c15:sqref>'3.3.1'!$A$86:$B$86</c15:sqref>
                        </c15:formulaRef>
                      </c:ext>
                    </c:extLst>
                    <c:strCache>
                      <c:ptCount val="2"/>
                      <c:pt idx="0">
                        <c:v>2014-2015</c:v>
                      </c:pt>
                      <c:pt idx="1">
                        <c:v>electronic - direct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'3.3.1'!$C$7:$K$7</c15:sqref>
                        </c15:fullRef>
                        <c15:formulaRef>
                          <c15:sqref>'3.3.1'!$C$7:$J$7</c15:sqref>
                        </c15:formulaRef>
                      </c:ext>
                    </c:extLst>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'3.3.1'!$C$86:$K$86</c15:sqref>
                        </c15:fullRef>
                        <c15:formulaRef>
                          <c15:sqref>'3.3.1'!$C$86:$J$86</c15:sqref>
                        </c15:formulaRef>
                      </c:ext>
                    </c:extLst>
                    <c:numCache>
                      <c:formatCode>0.0%</c:formatCode>
                      <c:ptCount val="8"/>
                      <c:pt idx="0">
                        <c:v>1</c:v>
                      </c:pt>
                      <c:pt idx="1">
                        <c:v>0.99918211559432935</c:v>
                      </c:pt>
                      <c:pt idx="2">
                        <c:v>1</c:v>
                      </c:pt>
                      <c:pt idx="3">
                        <c:v>0.99875078076202373</c:v>
                      </c:pt>
                      <c:pt idx="4">
                        <c:v>1</c:v>
                      </c:pt>
                      <c:pt idx="5">
                        <c:v>1</c:v>
                      </c:pt>
                      <c:pt idx="6">
                        <c:v>0.99566536627654967</c:v>
                      </c:pt>
                      <c:pt idx="7">
                        <c:v>0.96241830065359479</c:v>
                      </c:pt>
                    </c:numCache>
                  </c:numRef>
                </c:val>
                <c:extLst xmlns:c15="http://schemas.microsoft.com/office/drawing/2012/chart">
                  <c:ext xmlns:c16="http://schemas.microsoft.com/office/drawing/2014/chart" uri="{C3380CC4-5D6E-409C-BE32-E72D297353CC}">
                    <c16:uniqueId val="{0000004A-59A8-440B-8233-7CB1120FEDFF}"/>
                  </c:ext>
                </c:extLst>
              </c15:ser>
            </c15:filteredBarSeries>
          </c:ext>
        </c:extLst>
      </c:barChart>
      <c:catAx>
        <c:axId val="19058060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582144"/>
        <c:crosses val="autoZero"/>
        <c:auto val="1"/>
        <c:lblAlgn val="ctr"/>
        <c:lblOffset val="100"/>
        <c:noMultiLvlLbl val="0"/>
      </c:catAx>
      <c:valAx>
        <c:axId val="190582144"/>
        <c:scaling>
          <c:orientation val="minMax"/>
          <c:max val="1"/>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580608"/>
        <c:crosses val="autoZero"/>
        <c:crossBetween val="between"/>
      </c:valAx>
      <c:spPr>
        <a:solidFill>
          <a:schemeClr val="bg1"/>
        </a:solidFill>
        <a:ln>
          <a:noFill/>
        </a:ln>
        <a:effectLst/>
      </c:spPr>
    </c:plotArea>
    <c:legend>
      <c:legendPos val="r"/>
      <c:layout>
        <c:manualLayout>
          <c:xMode val="edge"/>
          <c:yMode val="edge"/>
          <c:x val="0.8712449578371938"/>
          <c:y val="0.34253897749960738"/>
          <c:w val="0.11446268469105027"/>
          <c:h val="0.409401742931599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255" l="0.70000000000000062" r="0.70000000000000062" t="0.750000000000002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372718671793933E-2"/>
          <c:y val="9.6671725760649571E-2"/>
          <c:w val="0.89050781585215388"/>
          <c:h val="0.7844165506156795"/>
        </c:manualLayout>
      </c:layout>
      <c:barChart>
        <c:barDir val="col"/>
        <c:grouping val="clustered"/>
        <c:varyColors val="0"/>
        <c:ser>
          <c:idx val="6"/>
          <c:order val="3"/>
          <c:tx>
            <c:strRef>
              <c:f>'[1]3.3.8'!$A$47</c:f>
              <c:strCache>
                <c:ptCount val="1"/>
                <c:pt idx="0">
                  <c:v>2020-2021</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'[1]3.3.8'!$B$6:$M$6</c15:sqref>
                  </c15:fullRef>
                </c:ext>
              </c:extLst>
              <c:f>('[1]3.3.8'!$B$6:$H$6,'[1]3.3.8'!$J$6:$M$6)</c:f>
              <c:strCache>
                <c:ptCount val="11"/>
                <c:pt idx="0">
                  <c:v>Less than $1</c:v>
                </c:pt>
                <c:pt idx="1">
                  <c:v>$1–$10,000</c:v>
                </c:pt>
                <c:pt idx="2">
                  <c:v>$10,001–
$20,000</c:v>
                </c:pt>
                <c:pt idx="3">
                  <c:v>$20,001–
$30,000</c:v>
                </c:pt>
                <c:pt idx="4">
                  <c:v>$30,001–
$50,000</c:v>
                </c:pt>
                <c:pt idx="5">
                  <c:v>$50,001–
$100,000</c:v>
                </c:pt>
                <c:pt idx="6">
                  <c:v>$100,001–
$250,000</c:v>
                </c:pt>
                <c:pt idx="7">
                  <c:v>$250,001–less than $1 million</c:v>
                </c:pt>
                <c:pt idx="8">
                  <c:v>$1 million–less than $5 million</c:v>
                </c:pt>
                <c:pt idx="9">
                  <c:v>$5 million–
$10 million</c:v>
                </c:pt>
                <c:pt idx="10">
                  <c:v>Over $10 million</c:v>
                </c:pt>
              </c:strCache>
            </c:strRef>
          </c:cat>
          <c:val>
            <c:numRef>
              <c:extLst>
                <c:ext xmlns:c15="http://schemas.microsoft.com/office/drawing/2012/chart" uri="{02D57815-91ED-43cb-92C2-25804820EDAC}">
                  <c15:fullRef>
                    <c15:sqref>'[1]3.3.8'!$B$47:$M$47</c15:sqref>
                  </c15:fullRef>
                </c:ext>
              </c:extLst>
              <c:f>('[1]3.3.8'!$B$47:$H$47,'[1]3.3.8'!$J$47:$M$47)</c:f>
              <c:numCache>
                <c:formatCode>General</c:formatCode>
                <c:ptCount val="11"/>
                <c:pt idx="0">
                  <c:v>4.3398812243033349E-3</c:v>
                </c:pt>
                <c:pt idx="1">
                  <c:v>2.3298309730470534E-2</c:v>
                </c:pt>
                <c:pt idx="2">
                  <c:v>1.5989036089538604E-2</c:v>
                </c:pt>
                <c:pt idx="3">
                  <c:v>1.6902695294655094E-2</c:v>
                </c:pt>
                <c:pt idx="4">
                  <c:v>3.1521242576518956E-2</c:v>
                </c:pt>
                <c:pt idx="5">
                  <c:v>8.6340794883508445E-2</c:v>
                </c:pt>
                <c:pt idx="6">
                  <c:v>0.1875285518501599</c:v>
                </c:pt>
                <c:pt idx="7">
                  <c:v>0.31132937414344447</c:v>
                </c:pt>
                <c:pt idx="8">
                  <c:v>0.22293284604842395</c:v>
                </c:pt>
                <c:pt idx="9">
                  <c:v>3.5175879396984924E-2</c:v>
                </c:pt>
                <c:pt idx="10">
                  <c:v>6.4641388761991783E-2</c:v>
                </c:pt>
              </c:numCache>
            </c:numRef>
          </c:val>
          <c:extLst xmlns:c15="http://schemas.microsoft.com/office/drawing/2012/chart">
            <c:ext xmlns:c16="http://schemas.microsoft.com/office/drawing/2014/chart" uri="{C3380CC4-5D6E-409C-BE32-E72D297353CC}">
              <c16:uniqueId val="{00000002-CF73-42DA-9D96-C79BB7769711}"/>
            </c:ext>
          </c:extLst>
        </c:ser>
        <c:ser>
          <c:idx val="0"/>
          <c:order val="4"/>
          <c:tx>
            <c:strRef>
              <c:f>'[1]3.3.8'!$A$48</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'[1]3.3.8'!$B$6:$M$6</c15:sqref>
                  </c15:fullRef>
                </c:ext>
              </c:extLst>
              <c:f>('[1]3.3.8'!$B$6:$H$6,'[1]3.3.8'!$J$6:$M$6)</c:f>
              <c:strCache>
                <c:ptCount val="11"/>
                <c:pt idx="0">
                  <c:v>Less than $1</c:v>
                </c:pt>
                <c:pt idx="1">
                  <c:v>$1–$10,000</c:v>
                </c:pt>
                <c:pt idx="2">
                  <c:v>$10,001–
$20,000</c:v>
                </c:pt>
                <c:pt idx="3">
                  <c:v>$20,001–
$30,000</c:v>
                </c:pt>
                <c:pt idx="4">
                  <c:v>$30,001–
$50,000</c:v>
                </c:pt>
                <c:pt idx="5">
                  <c:v>$50,001–
$100,000</c:v>
                </c:pt>
                <c:pt idx="6">
                  <c:v>$100,001–
$250,000</c:v>
                </c:pt>
                <c:pt idx="7">
                  <c:v>$250,001–less than $1 million</c:v>
                </c:pt>
                <c:pt idx="8">
                  <c:v>$1 million–less than $5 million</c:v>
                </c:pt>
                <c:pt idx="9">
                  <c:v>$5 million–
$10 million</c:v>
                </c:pt>
                <c:pt idx="10">
                  <c:v>Over $10 million</c:v>
                </c:pt>
              </c:strCache>
            </c:strRef>
          </c:cat>
          <c:val>
            <c:numRef>
              <c:extLst>
                <c:ext xmlns:c15="http://schemas.microsoft.com/office/drawing/2012/chart" uri="{02D57815-91ED-43cb-92C2-25804820EDAC}">
                  <c15:fullRef>
                    <c15:sqref>'[1]3.3.8'!$B$48:$M$48</c15:sqref>
                  </c15:fullRef>
                </c:ext>
              </c:extLst>
              <c:f>('[1]3.3.8'!$B$48:$H$48,'[1]3.3.8'!$J$48:$M$48)</c:f>
              <c:numCache>
                <c:formatCode>General</c:formatCode>
                <c:ptCount val="11"/>
                <c:pt idx="0">
                  <c:v>6.6437007874015751E-3</c:v>
                </c:pt>
                <c:pt idx="1">
                  <c:v>1.6732283464566931E-2</c:v>
                </c:pt>
                <c:pt idx="2">
                  <c:v>1.3779527559055118E-2</c:v>
                </c:pt>
                <c:pt idx="3">
                  <c:v>1.1072834645669291E-2</c:v>
                </c:pt>
                <c:pt idx="4">
                  <c:v>3.0511811023622049E-2</c:v>
                </c:pt>
                <c:pt idx="5">
                  <c:v>7.9970472440944879E-2</c:v>
                </c:pt>
                <c:pt idx="6">
                  <c:v>0.18946850393700787</c:v>
                </c:pt>
                <c:pt idx="7">
                  <c:v>0.34079724409448819</c:v>
                </c:pt>
                <c:pt idx="8">
                  <c:v>0.20816929133858267</c:v>
                </c:pt>
                <c:pt idx="9">
                  <c:v>4.625984251968504E-2</c:v>
                </c:pt>
                <c:pt idx="10">
                  <c:v>5.6594488188976375E-2</c:v>
                </c:pt>
              </c:numCache>
            </c:numRef>
          </c:val>
          <c:extLst xmlns:c15="http://schemas.microsoft.com/office/drawing/2012/chart">
            <c:ext xmlns:c16="http://schemas.microsoft.com/office/drawing/2014/chart" uri="{C3380CC4-5D6E-409C-BE32-E72D297353CC}">
              <c16:uniqueId val="{00000003-CF73-42DA-9D96-C79BB7769711}"/>
            </c:ext>
          </c:extLst>
        </c:ser>
        <c:ser>
          <c:idx val="1"/>
          <c:order val="5"/>
          <c:tx>
            <c:strRef>
              <c:f>'[1]3.3.8'!$A$49</c:f>
              <c:strCache>
                <c:ptCount val="1"/>
                <c:pt idx="0">
                  <c:v>2023-2023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'[1]3.3.8'!$B$6:$M$6</c15:sqref>
                  </c15:fullRef>
                </c:ext>
              </c:extLst>
              <c:f>('[1]3.3.8'!$B$6:$H$6,'[1]3.3.8'!$J$6:$M$6)</c:f>
              <c:strCache>
                <c:ptCount val="11"/>
                <c:pt idx="0">
                  <c:v>Less than $1</c:v>
                </c:pt>
                <c:pt idx="1">
                  <c:v>$1–$10,000</c:v>
                </c:pt>
                <c:pt idx="2">
                  <c:v>$10,001–
$20,000</c:v>
                </c:pt>
                <c:pt idx="3">
                  <c:v>$20,001–
$30,000</c:v>
                </c:pt>
                <c:pt idx="4">
                  <c:v>$30,001–
$50,000</c:v>
                </c:pt>
                <c:pt idx="5">
                  <c:v>$50,001–
$100,000</c:v>
                </c:pt>
                <c:pt idx="6">
                  <c:v>$100,001–
$250,000</c:v>
                </c:pt>
                <c:pt idx="7">
                  <c:v>$250,001–less than $1 million</c:v>
                </c:pt>
                <c:pt idx="8">
                  <c:v>$1 million–less than $5 million</c:v>
                </c:pt>
                <c:pt idx="9">
                  <c:v>$5 million–
$10 million</c:v>
                </c:pt>
                <c:pt idx="10">
                  <c:v>Over $10 million</c:v>
                </c:pt>
              </c:strCache>
            </c:strRef>
          </c:cat>
          <c:val>
            <c:numRef>
              <c:extLst>
                <c:ext xmlns:c15="http://schemas.microsoft.com/office/drawing/2012/chart" uri="{02D57815-91ED-43cb-92C2-25804820EDAC}">
                  <c15:fullRef>
                    <c15:sqref>'[1]3.3.8'!$B$49:$M$49</c15:sqref>
                  </c15:fullRef>
                </c:ext>
              </c:extLst>
              <c:f>('[1]3.3.8'!$B$49:$H$49,'[1]3.3.8'!$J$49:$M$49)</c:f>
              <c:numCache>
                <c:formatCode>General</c:formatCode>
                <c:ptCount val="11"/>
                <c:pt idx="0">
                  <c:v>2.3897058823529414E-3</c:v>
                </c:pt>
                <c:pt idx="1">
                  <c:v>1.2500000000000001E-2</c:v>
                </c:pt>
                <c:pt idx="2">
                  <c:v>1.0661764705882353E-2</c:v>
                </c:pt>
                <c:pt idx="3">
                  <c:v>1.3051470588235295E-2</c:v>
                </c:pt>
                <c:pt idx="4">
                  <c:v>2.6838235294117645E-2</c:v>
                </c:pt>
                <c:pt idx="5">
                  <c:v>6.9301470588235298E-2</c:v>
                </c:pt>
                <c:pt idx="6">
                  <c:v>0.18272058823529411</c:v>
                </c:pt>
                <c:pt idx="7">
                  <c:v>0.3619485294117647</c:v>
                </c:pt>
                <c:pt idx="8">
                  <c:v>0.22959558823529411</c:v>
                </c:pt>
                <c:pt idx="9">
                  <c:v>3.7132352941176471E-2</c:v>
                </c:pt>
                <c:pt idx="10">
                  <c:v>5.3860294117647062E-2</c:v>
                </c:pt>
              </c:numCache>
            </c:numRef>
          </c:val>
          <c:extLst xmlns:c15="http://schemas.microsoft.com/office/drawing/2012/chart">
            <c:ext xmlns:c16="http://schemas.microsoft.com/office/drawing/2014/chart" uri="{C3380CC4-5D6E-409C-BE32-E72D297353CC}">
              <c16:uniqueId val="{00000004-CF73-42DA-9D96-C79BB7769711}"/>
            </c:ext>
          </c:extLst>
        </c:ser>
        <c:ser>
          <c:idx val="2"/>
          <c:order val="6"/>
          <c:tx>
            <c:strRef>
              <c:f>'[1]3.3.8'!$A$50</c:f>
              <c:strCache>
                <c:ptCount val="1"/>
                <c:pt idx="0">
                  <c:v>2022-2024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'[1]3.3.8'!$B$6:$M$6</c15:sqref>
                  </c15:fullRef>
                </c:ext>
              </c:extLst>
              <c:f>('[1]3.3.8'!$B$6:$H$6,'[1]3.3.8'!$J$6:$M$6)</c:f>
              <c:strCache>
                <c:ptCount val="11"/>
                <c:pt idx="0">
                  <c:v>Less than $1</c:v>
                </c:pt>
                <c:pt idx="1">
                  <c:v>$1–$10,000</c:v>
                </c:pt>
                <c:pt idx="2">
                  <c:v>$10,001–
$20,000</c:v>
                </c:pt>
                <c:pt idx="3">
                  <c:v>$20,001–
$30,000</c:v>
                </c:pt>
                <c:pt idx="4">
                  <c:v>$30,001–
$50,000</c:v>
                </c:pt>
                <c:pt idx="5">
                  <c:v>$50,001–
$100,000</c:v>
                </c:pt>
                <c:pt idx="6">
                  <c:v>$100,001–
$250,000</c:v>
                </c:pt>
                <c:pt idx="7">
                  <c:v>$250,001–less than $1 million</c:v>
                </c:pt>
                <c:pt idx="8">
                  <c:v>$1 million–less than $5 million</c:v>
                </c:pt>
                <c:pt idx="9">
                  <c:v>$5 million–
$10 million</c:v>
                </c:pt>
                <c:pt idx="10">
                  <c:v>Over $10 million</c:v>
                </c:pt>
              </c:strCache>
            </c:strRef>
          </c:cat>
          <c:val>
            <c:numRef>
              <c:extLst>
                <c:ext xmlns:c15="http://schemas.microsoft.com/office/drawing/2012/chart" uri="{02D57815-91ED-43cb-92C2-25804820EDAC}">
                  <c15:fullRef>
                    <c15:sqref>'[1]3.3.8'!$B$50:$M$50</c15:sqref>
                  </c15:fullRef>
                </c:ext>
              </c:extLst>
              <c:f>('[1]3.3.8'!$B$50:$H$50,'[1]3.3.8'!$J$50:$M$50)</c:f>
              <c:numCache>
                <c:formatCode>General</c:formatCode>
                <c:ptCount val="11"/>
                <c:pt idx="0">
                  <c:v>8.0281690140845078E-3</c:v>
                </c:pt>
                <c:pt idx="1">
                  <c:v>1.2394366197183098E-2</c:v>
                </c:pt>
                <c:pt idx="2">
                  <c:v>9.1549295774647887E-3</c:v>
                </c:pt>
                <c:pt idx="3">
                  <c:v>0.01</c:v>
                </c:pt>
                <c:pt idx="4">
                  <c:v>2.6338028169014083E-2</c:v>
                </c:pt>
                <c:pt idx="5">
                  <c:v>6.3239436619718314E-2</c:v>
                </c:pt>
                <c:pt idx="6">
                  <c:v>0.16985915492957745</c:v>
                </c:pt>
                <c:pt idx="7">
                  <c:v>0.36507042253521127</c:v>
                </c:pt>
                <c:pt idx="8">
                  <c:v>0.24126760563380281</c:v>
                </c:pt>
                <c:pt idx="9">
                  <c:v>4.2253521126760563E-2</c:v>
                </c:pt>
                <c:pt idx="10">
                  <c:v>5.2394366197183101E-2</c:v>
                </c:pt>
              </c:numCache>
            </c:numRef>
          </c:val>
          <c:extLst>
            <c:ext xmlns:c16="http://schemas.microsoft.com/office/drawing/2014/chart" uri="{C3380CC4-5D6E-409C-BE32-E72D297353CC}">
              <c16:uniqueId val="{00000005-CF73-42DA-9D96-C79BB7769711}"/>
            </c:ext>
          </c:extLst>
        </c:ser>
        <c:ser>
          <c:idx val="7"/>
          <c:order val="7"/>
          <c:tx>
            <c:strRef>
              <c:f>'3.3.8'!$A$52</c:f>
              <c:strCache>
                <c:ptCount val="1"/>
                <c:pt idx="0">
                  <c:v>2024-2025</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11"/>
              <c:pt idx="0">
                <c:v>Less than $1</c:v>
              </c:pt>
              <c:pt idx="1">
                <c:v>$1–$10,000</c:v>
              </c:pt>
              <c:pt idx="2">
                <c:v>$10,001–
$20,000</c:v>
              </c:pt>
              <c:pt idx="3">
                <c:v>$20,001–
$30,000</c:v>
              </c:pt>
              <c:pt idx="4">
                <c:v>$30,001–
$50,000</c:v>
              </c:pt>
              <c:pt idx="5">
                <c:v>$50,001–
$100,000</c:v>
              </c:pt>
              <c:pt idx="6">
                <c:v>$100,001–
$250,000</c:v>
              </c:pt>
              <c:pt idx="7">
                <c:v>$250,001–less than $1 million</c:v>
              </c:pt>
              <c:pt idx="8">
                <c:v>$1 million–less than $5 million</c:v>
              </c:pt>
              <c:pt idx="9">
                <c:v>$5 million–
$10 million</c:v>
              </c:pt>
              <c:pt idx="10">
                <c:v>Over $10 million</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'3.3.8'!$B$52:$M$52</c15:sqref>
                  </c15:fullRef>
                </c:ext>
              </c:extLst>
              <c:f>('3.3.8'!$B$52:$H$52,'3.3.8'!$J$52:$M$52)</c:f>
              <c:numCache>
                <c:formatCode>0.0%</c:formatCode>
                <c:ptCount val="11"/>
                <c:pt idx="0">
                  <c:v>5.3208137715179968E-3</c:v>
                </c:pt>
                <c:pt idx="1">
                  <c:v>1.3249869587897757E-2</c:v>
                </c:pt>
                <c:pt idx="2">
                  <c:v>9.8069900886802296E-3</c:v>
                </c:pt>
                <c:pt idx="3">
                  <c:v>1.1997913406364111E-2</c:v>
                </c:pt>
                <c:pt idx="4">
                  <c:v>2.7438706311945747E-2</c:v>
                </c:pt>
                <c:pt idx="5">
                  <c:v>5.9885237350026085E-2</c:v>
                </c:pt>
                <c:pt idx="6">
                  <c:v>0.18351591027647365</c:v>
                </c:pt>
                <c:pt idx="7">
                  <c:v>0.37579551382368281</c:v>
                </c:pt>
                <c:pt idx="8">
                  <c:v>0.23547209181011997</c:v>
                </c:pt>
                <c:pt idx="9">
                  <c:v>3.4741784037558683E-2</c:v>
                </c:pt>
                <c:pt idx="10">
                  <c:v>4.2775169535732918E-2</c:v>
                </c:pt>
              </c:numCache>
            </c:numRef>
          </c:val>
          <c:extLst>
            <c:ext xmlns:c16="http://schemas.microsoft.com/office/drawing/2014/chart" uri="{C3380CC4-5D6E-409C-BE32-E72D297353CC}">
              <c16:uniqueId val="{00000000-6FFE-4321-B7AB-745DDA94A65B}"/>
            </c:ext>
          </c:extLst>
        </c:ser>
        <c:dLbls>
          <c:showLegendKey val="0"/>
          <c:showVal val="1"/>
          <c:showCatName val="0"/>
          <c:showSerName val="0"/>
          <c:showPercent val="0"/>
          <c:showBubbleSize val="0"/>
        </c:dLbls>
        <c:gapWidth val="150"/>
        <c:axId val="180849280"/>
        <c:axId val="180855168"/>
        <c:extLst>
          <c:ext xmlns:c15="http://schemas.microsoft.com/office/drawing/2012/chart" uri="{02D57815-91ED-43cb-92C2-25804820EDAC}">
            <c15:filteredBarSeries>
              <c15:ser>
                <c:idx val="3"/>
                <c:order val="0"/>
                <c:tx>
                  <c:strRef>
                    <c:extLst>
                      <c:ext uri="{02D57815-91ED-43cb-92C2-25804820EDAC}">
                        <c15:formulaRef>
                          <c15:sqref>'[1]3.3.8'!$A$44</c15:sqref>
                        </c15:formulaRef>
                      </c:ext>
                    </c:extLst>
                    <c:strCache>
                      <c:ptCount val="1"/>
                      <c:pt idx="0">
                        <c:v>2018-2019</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ullRef>
                          <c15:sqref>'[1]3.3.8'!$B$6:$M$6</c15:sqref>
                        </c15:fullRef>
                        <c15:formulaRef>
                          <c15:sqref>('[1]3.3.8'!$B$6:$H$6,'[1]3.3.8'!$J$6:$M$6)</c15:sqref>
                        </c15:formulaRef>
                      </c:ext>
                    </c:extLst>
                    <c:strCache>
                      <c:ptCount val="11"/>
                      <c:pt idx="0">
                        <c:v>Less than $1</c:v>
                      </c:pt>
                      <c:pt idx="1">
                        <c:v>$1–$10,000</c:v>
                      </c:pt>
                      <c:pt idx="2">
                        <c:v>$10,001–
$20,000</c:v>
                      </c:pt>
                      <c:pt idx="3">
                        <c:v>$20,001–
$30,000</c:v>
                      </c:pt>
                      <c:pt idx="4">
                        <c:v>$30,001–
$50,000</c:v>
                      </c:pt>
                      <c:pt idx="5">
                        <c:v>$50,001–
$100,000</c:v>
                      </c:pt>
                      <c:pt idx="6">
                        <c:v>$100,001–
$250,000</c:v>
                      </c:pt>
                      <c:pt idx="7">
                        <c:v>$250,001–less than $1 million</c:v>
                      </c:pt>
                      <c:pt idx="8">
                        <c:v>$1 million–less than $5 million</c:v>
                      </c:pt>
                      <c:pt idx="9">
                        <c:v>$5 million–
$10 million</c:v>
                      </c:pt>
                      <c:pt idx="10">
                        <c:v>Over $10 million</c:v>
                      </c:pt>
                    </c:strCache>
                  </c:strRef>
                </c:cat>
                <c:val>
                  <c:numRef>
                    <c:extLst>
                      <c:ext uri="{02D57815-91ED-43cb-92C2-25804820EDAC}">
                        <c15:fullRef>
                          <c15:sqref>'[1]3.3.8'!$B$44:$M$44</c15:sqref>
                        </c15:fullRef>
                        <c15:formulaRef>
                          <c15:sqref>('[1]3.3.8'!$B$44:$H$44,'[1]3.3.8'!$J$44:$M$44)</c15:sqref>
                        </c15:formulaRef>
                      </c:ext>
                    </c:extLst>
                    <c:numCache>
                      <c:formatCode>General</c:formatCode>
                      <c:ptCount val="11"/>
                      <c:pt idx="7">
                        <c:v>0.37823419578554279</c:v>
                      </c:pt>
                      <c:pt idx="8">
                        <c:v>0.1884502534009069</c:v>
                      </c:pt>
                      <c:pt idx="9">
                        <c:v>2.5606828487596694E-2</c:v>
                      </c:pt>
                      <c:pt idx="10">
                        <c:v>2.6673779674579887E-2</c:v>
                      </c:pt>
                    </c:numCache>
                  </c:numRef>
                </c:val>
                <c:extLst>
                  <c:ext xmlns:c16="http://schemas.microsoft.com/office/drawing/2014/chart" uri="{C3380CC4-5D6E-409C-BE32-E72D297353CC}">
                    <c16:uniqueId val="{00000006-CF73-42DA-9D96-C79BB7769711}"/>
                  </c:ext>
                </c:extLst>
              </c15:ser>
            </c15:filteredBarSeries>
            <c15:filteredBarSeries>
              <c15:ser>
                <c:idx val="4"/>
                <c:order val="1"/>
                <c:tx>
                  <c:strRef>
                    <c:extLst xmlns:c15="http://schemas.microsoft.com/office/drawing/2012/chart">
                      <c:ext xmlns:c15="http://schemas.microsoft.com/office/drawing/2012/chart" uri="{02D57815-91ED-43cb-92C2-25804820EDAC}">
                        <c15:formulaRef>
                          <c15:sqref>'[1]3.3.8'!$A$45</c15:sqref>
                        </c15:formulaRef>
                      </c:ext>
                    </c:extLst>
                    <c:strCache>
                      <c:ptCount val="1"/>
                      <c:pt idx="0">
                        <c:v>2019-2020*</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'[1]3.3.8'!$B$6:$M$6</c15:sqref>
                        </c15:fullRef>
                        <c15:formulaRef>
                          <c15:sqref>('[1]3.3.8'!$B$6:$H$6,'[1]3.3.8'!$J$6:$M$6)</c15:sqref>
                        </c15:formulaRef>
                      </c:ext>
                    </c:extLst>
                    <c:strCache>
                      <c:ptCount val="11"/>
                      <c:pt idx="0">
                        <c:v>Less than $1</c:v>
                      </c:pt>
                      <c:pt idx="1">
                        <c:v>$1–$10,000</c:v>
                      </c:pt>
                      <c:pt idx="2">
                        <c:v>$10,001–
$20,000</c:v>
                      </c:pt>
                      <c:pt idx="3">
                        <c:v>$20,001–
$30,000</c:v>
                      </c:pt>
                      <c:pt idx="4">
                        <c:v>$30,001–
$50,000</c:v>
                      </c:pt>
                      <c:pt idx="5">
                        <c:v>$50,001–
$100,000</c:v>
                      </c:pt>
                      <c:pt idx="6">
                        <c:v>$100,001–
$250,000</c:v>
                      </c:pt>
                      <c:pt idx="7">
                        <c:v>$250,001–less than $1 million</c:v>
                      </c:pt>
                      <c:pt idx="8">
                        <c:v>$1 million–less than $5 million</c:v>
                      </c:pt>
                      <c:pt idx="9">
                        <c:v>$5 million–
$10 million</c:v>
                      </c:pt>
                      <c:pt idx="10">
                        <c:v>Over $10 million</c:v>
                      </c:pt>
                    </c:strCache>
                  </c:strRef>
                </c:cat>
                <c:val>
                  <c:numRef>
                    <c:extLst>
                      <c:ext xmlns:c15="http://schemas.microsoft.com/office/drawing/2012/chart" uri="{02D57815-91ED-43cb-92C2-25804820EDAC}">
                        <c15:fullRef>
                          <c15:sqref>'[1]3.3.8'!$B$45:$M$45</c15:sqref>
                        </c15:fullRef>
                        <c15:formulaRef>
                          <c15:sqref>('[1]3.3.8'!$B$45:$H$45,'[1]3.3.8'!$J$45:$M$45)</c15:sqref>
                        </c15:formulaRef>
                      </c:ext>
                    </c:extLst>
                    <c:numCache>
                      <c:formatCode>General</c:formatCode>
                      <c:ptCount val="11"/>
                      <c:pt idx="7">
                        <c:v>0.35844865880744919</c:v>
                      </c:pt>
                      <c:pt idx="8">
                        <c:v>0.2009226037929267</c:v>
                      </c:pt>
                      <c:pt idx="9">
                        <c:v>3.007004954724073E-2</c:v>
                      </c:pt>
                      <c:pt idx="10">
                        <c:v>3.6562446608576799E-2</c:v>
                      </c:pt>
                    </c:numCache>
                  </c:numRef>
                </c:val>
                <c:extLst xmlns:c15="http://schemas.microsoft.com/office/drawing/2012/chart">
                  <c:ext xmlns:c16="http://schemas.microsoft.com/office/drawing/2014/chart" uri="{C3380CC4-5D6E-409C-BE32-E72D297353CC}">
                    <c16:uniqueId val="{00000000-CF73-42DA-9D96-C79BB7769711}"/>
                  </c:ext>
                </c:extLst>
              </c15:ser>
            </c15:filteredBarSeries>
            <c15:filteredBarSeries>
              <c15:ser>
                <c:idx val="5"/>
                <c:order val="2"/>
                <c:tx>
                  <c:strRef>
                    <c:extLst xmlns:c15="http://schemas.microsoft.com/office/drawing/2012/chart">
                      <c:ext xmlns:c15="http://schemas.microsoft.com/office/drawing/2012/chart" uri="{02D57815-91ED-43cb-92C2-25804820EDAC}">
                        <c15:formulaRef>
                          <c15:sqref>'[1]3.3.8'!$A$46</c15:sqref>
                        </c15:formulaRef>
                      </c:ext>
                    </c:extLst>
                    <c:strCache>
                      <c:ptCount val="1"/>
                      <c:pt idx="0">
                        <c:v>2019-2020**</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'[1]3.3.8'!$B$6:$M$6</c15:sqref>
                        </c15:fullRef>
                        <c15:formulaRef>
                          <c15:sqref>('[1]3.3.8'!$B$6:$H$6,'[1]3.3.8'!$J$6:$M$6)</c15:sqref>
                        </c15:formulaRef>
                      </c:ext>
                    </c:extLst>
                    <c:strCache>
                      <c:ptCount val="11"/>
                      <c:pt idx="0">
                        <c:v>Less than $1</c:v>
                      </c:pt>
                      <c:pt idx="1">
                        <c:v>$1–$10,000</c:v>
                      </c:pt>
                      <c:pt idx="2">
                        <c:v>$10,001–
$20,000</c:v>
                      </c:pt>
                      <c:pt idx="3">
                        <c:v>$20,001–
$30,000</c:v>
                      </c:pt>
                      <c:pt idx="4">
                        <c:v>$30,001–
$50,000</c:v>
                      </c:pt>
                      <c:pt idx="5">
                        <c:v>$50,001–
$100,000</c:v>
                      </c:pt>
                      <c:pt idx="6">
                        <c:v>$100,001–
$250,000</c:v>
                      </c:pt>
                      <c:pt idx="7">
                        <c:v>$250,001–less than $1 million</c:v>
                      </c:pt>
                      <c:pt idx="8">
                        <c:v>$1 million–less than $5 million</c:v>
                      </c:pt>
                      <c:pt idx="9">
                        <c:v>$5 million–
$10 million</c:v>
                      </c:pt>
                      <c:pt idx="10">
                        <c:v>Over $10 million</c:v>
                      </c:pt>
                    </c:strCache>
                  </c:strRef>
                </c:cat>
                <c:val>
                  <c:numRef>
                    <c:extLst>
                      <c:ext xmlns:c15="http://schemas.microsoft.com/office/drawing/2012/chart" uri="{02D57815-91ED-43cb-92C2-25804820EDAC}">
                        <c15:fullRef>
                          <c15:sqref>'[1]3.3.8'!$B$46:$M$46</c15:sqref>
                        </c15:fullRef>
                        <c15:formulaRef>
                          <c15:sqref>('[1]3.3.8'!$B$46:$H$46,'[1]3.3.8'!$J$46:$M$46)</c15:sqref>
                        </c15:formulaRef>
                      </c:ext>
                    </c:extLst>
                    <c:numCache>
                      <c:formatCode>General</c:formatCode>
                      <c:ptCount val="11"/>
                      <c:pt idx="0">
                        <c:v>2.3014959723820483E-3</c:v>
                      </c:pt>
                      <c:pt idx="1">
                        <c:v>1.0356731875719217E-2</c:v>
                      </c:pt>
                      <c:pt idx="2">
                        <c:v>1.3808975834292289E-2</c:v>
                      </c:pt>
                      <c:pt idx="3">
                        <c:v>1.8411967779056387E-2</c:v>
                      </c:pt>
                      <c:pt idx="4">
                        <c:v>3.0494821634062141E-2</c:v>
                      </c:pt>
                      <c:pt idx="5">
                        <c:v>8.2278481012658222E-2</c:v>
                      </c:pt>
                      <c:pt idx="6">
                        <c:v>0.18584579976985041</c:v>
                      </c:pt>
                      <c:pt idx="7">
                        <c:v>0.34177215189873417</c:v>
                      </c:pt>
                      <c:pt idx="8">
                        <c:v>0.20540851553509781</c:v>
                      </c:pt>
                      <c:pt idx="9">
                        <c:v>3.4522439585730723E-2</c:v>
                      </c:pt>
                      <c:pt idx="10">
                        <c:v>7.4798619102416572E-2</c:v>
                      </c:pt>
                    </c:numCache>
                  </c:numRef>
                </c:val>
                <c:extLst xmlns:c15="http://schemas.microsoft.com/office/drawing/2012/chart">
                  <c:ext xmlns:c16="http://schemas.microsoft.com/office/drawing/2014/chart" uri="{C3380CC4-5D6E-409C-BE32-E72D297353CC}">
                    <c16:uniqueId val="{00000001-CF73-42DA-9D96-C79BB7769711}"/>
                  </c:ext>
                </c:extLst>
              </c15:ser>
            </c15:filteredBarSeries>
          </c:ext>
        </c:extLst>
      </c:barChart>
      <c:catAx>
        <c:axId val="180849280"/>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0855168"/>
        <c:crosses val="autoZero"/>
        <c:auto val="1"/>
        <c:lblAlgn val="ctr"/>
        <c:lblOffset val="100"/>
        <c:noMultiLvlLbl val="0"/>
      </c:catAx>
      <c:valAx>
        <c:axId val="18085516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0849280"/>
        <c:crosses val="autoZero"/>
        <c:crossBetween val="between"/>
      </c:valAx>
      <c:spPr>
        <a:solidFill>
          <a:schemeClr val="bg1"/>
        </a:solidFill>
        <a:ln>
          <a:noFill/>
        </a:ln>
        <a:effectLst/>
      </c:spPr>
    </c:plotArea>
    <c:legend>
      <c:legendPos val="r"/>
      <c:layout>
        <c:manualLayout>
          <c:xMode val="edge"/>
          <c:yMode val="edge"/>
          <c:x val="0.93052263071432617"/>
          <c:y val="0.29290839334470664"/>
          <c:w val="5.2874412281198664E-2"/>
          <c:h val="0.32021106552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44" l="0.70000000000000062" r="0.70000000000000062" t="0.750000000000003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275125739898375E-2"/>
          <c:y val="0.10088447194238845"/>
          <c:w val="0.83534528031449462"/>
          <c:h val="0.63914145178118942"/>
        </c:manualLayout>
      </c:layout>
      <c:barChart>
        <c:barDir val="col"/>
        <c:grouping val="clustered"/>
        <c:varyColors val="0"/>
        <c:ser>
          <c:idx val="4"/>
          <c:order val="0"/>
          <c:tx>
            <c:strRef>
              <c:f>'3.3.9'!$A$48</c:f>
              <c:strCache>
                <c:ptCount val="1"/>
                <c:pt idx="0">
                  <c:v>2020-2021</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'3.3.9'!$B$6:$I$6</c15:sqref>
                  </c15:fullRef>
                </c:ext>
              </c:extLst>
              <c:f>'3.3.9'!$C$6:$I$6</c:f>
              <c:strCache>
                <c:ptCount val="7"/>
                <c:pt idx="0">
                  <c:v>$0–$50,000</c:v>
                </c:pt>
                <c:pt idx="1">
                  <c:v>$50,001–
$250,000</c:v>
                </c:pt>
                <c:pt idx="2">
                  <c:v>$250,001–less than $500,000</c:v>
                </c:pt>
                <c:pt idx="3">
                  <c:v>$500,001–less than $1 million</c:v>
                </c:pt>
                <c:pt idx="4">
                  <c:v>$1 million–less than $5 million</c:v>
                </c:pt>
                <c:pt idx="5">
                  <c:v>$5 million–
$10 million</c:v>
                </c:pt>
                <c:pt idx="6">
                  <c:v>Over $10 million</c:v>
                </c:pt>
              </c:strCache>
            </c:strRef>
          </c:cat>
          <c:val>
            <c:numRef>
              <c:extLst>
                <c:ext xmlns:c15="http://schemas.microsoft.com/office/drawing/2012/chart" uri="{02D57815-91ED-43cb-92C2-25804820EDAC}">
                  <c15:fullRef>
                    <c15:sqref>'3.3.9'!$B$48:$I$48</c15:sqref>
                  </c15:fullRef>
                </c:ext>
              </c:extLst>
              <c:f>'3.3.9'!$C$48:$I$48</c:f>
              <c:numCache>
                <c:formatCode>0.0%</c:formatCode>
                <c:ptCount val="7"/>
                <c:pt idx="0">
                  <c:v>0.1187756966651439</c:v>
                </c:pt>
                <c:pt idx="1">
                  <c:v>0.28072179077204201</c:v>
                </c:pt>
                <c:pt idx="2">
                  <c:v>0.16582914572864321</c:v>
                </c:pt>
                <c:pt idx="3">
                  <c:v>0.14001827318410234</c:v>
                </c:pt>
                <c:pt idx="4">
                  <c:v>0.20443124714481498</c:v>
                </c:pt>
                <c:pt idx="5">
                  <c:v>3.2891731384193698E-2</c:v>
                </c:pt>
                <c:pt idx="6">
                  <c:v>5.7332115121059846E-2</c:v>
                </c:pt>
              </c:numCache>
            </c:numRef>
          </c:val>
          <c:extLst xmlns:c15="http://schemas.microsoft.com/office/drawing/2012/chart">
            <c:ext xmlns:c16="http://schemas.microsoft.com/office/drawing/2014/chart" uri="{C3380CC4-5D6E-409C-BE32-E72D297353CC}">
              <c16:uniqueId val="{00000006-E16D-44AA-B688-18C59934FB83}"/>
            </c:ext>
          </c:extLst>
        </c:ser>
        <c:ser>
          <c:idx val="5"/>
          <c:order val="1"/>
          <c:tx>
            <c:strRef>
              <c:f>'3.3.9'!$A$49</c:f>
              <c:strCache>
                <c:ptCount val="1"/>
                <c:pt idx="0">
                  <c:v>2021-2022</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'3.3.9'!$B$6:$I$6</c15:sqref>
                  </c15:fullRef>
                </c:ext>
              </c:extLst>
              <c:f>'3.3.9'!$C$6:$I$6</c:f>
              <c:strCache>
                <c:ptCount val="7"/>
                <c:pt idx="0">
                  <c:v>$0–$50,000</c:v>
                </c:pt>
                <c:pt idx="1">
                  <c:v>$50,001–
$250,000</c:v>
                </c:pt>
                <c:pt idx="2">
                  <c:v>$250,001–less than $500,000</c:v>
                </c:pt>
                <c:pt idx="3">
                  <c:v>$500,001–less than $1 million</c:v>
                </c:pt>
                <c:pt idx="4">
                  <c:v>$1 million–less than $5 million</c:v>
                </c:pt>
                <c:pt idx="5">
                  <c:v>$5 million–
$10 million</c:v>
                </c:pt>
                <c:pt idx="6">
                  <c:v>Over $10 million</c:v>
                </c:pt>
              </c:strCache>
            </c:strRef>
          </c:cat>
          <c:val>
            <c:numRef>
              <c:extLst>
                <c:ext xmlns:c15="http://schemas.microsoft.com/office/drawing/2012/chart" uri="{02D57815-91ED-43cb-92C2-25804820EDAC}">
                  <c15:fullRef>
                    <c15:sqref>'3.3.9'!$B$49:$I$49</c15:sqref>
                  </c15:fullRef>
                </c:ext>
              </c:extLst>
              <c:f>'3.3.9'!$C$49:$I$49</c:f>
              <c:numCache>
                <c:formatCode>0.0%</c:formatCode>
                <c:ptCount val="7"/>
                <c:pt idx="0">
                  <c:v>0.10113188976377953</c:v>
                </c:pt>
                <c:pt idx="1">
                  <c:v>0.27854330708661418</c:v>
                </c:pt>
                <c:pt idx="2">
                  <c:v>0.17716535433070865</c:v>
                </c:pt>
                <c:pt idx="3">
                  <c:v>0.15378937007874016</c:v>
                </c:pt>
                <c:pt idx="4">
                  <c:v>0.19783464566929135</c:v>
                </c:pt>
                <c:pt idx="5">
                  <c:v>4.1830708661417325E-2</c:v>
                </c:pt>
                <c:pt idx="6">
                  <c:v>4.9704724409448821E-2</c:v>
                </c:pt>
              </c:numCache>
            </c:numRef>
          </c:val>
          <c:extLst xmlns:c15="http://schemas.microsoft.com/office/drawing/2012/chart">
            <c:ext xmlns:c16="http://schemas.microsoft.com/office/drawing/2014/chart" uri="{C3380CC4-5D6E-409C-BE32-E72D297353CC}">
              <c16:uniqueId val="{00000000-E16D-44AA-B688-18C59934FB83}"/>
            </c:ext>
          </c:extLst>
        </c:ser>
        <c:ser>
          <c:idx val="6"/>
          <c:order val="2"/>
          <c:tx>
            <c:strRef>
              <c:f>'3.3.9'!$A$50</c:f>
              <c:strCache>
                <c:ptCount val="1"/>
                <c:pt idx="0">
                  <c:v>2022-2023</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'3.3.9'!$B$6:$I$6</c15:sqref>
                  </c15:fullRef>
                </c:ext>
              </c:extLst>
              <c:f>'3.3.9'!$C$6:$I$6</c:f>
              <c:strCache>
                <c:ptCount val="7"/>
                <c:pt idx="0">
                  <c:v>$0–$50,000</c:v>
                </c:pt>
                <c:pt idx="1">
                  <c:v>$50,001–
$250,000</c:v>
                </c:pt>
                <c:pt idx="2">
                  <c:v>$250,001–less than $500,000</c:v>
                </c:pt>
                <c:pt idx="3">
                  <c:v>$500,001–less than $1 million</c:v>
                </c:pt>
                <c:pt idx="4">
                  <c:v>$1 million–less than $5 million</c:v>
                </c:pt>
                <c:pt idx="5">
                  <c:v>$5 million–
$10 million</c:v>
                </c:pt>
                <c:pt idx="6">
                  <c:v>Over $10 million</c:v>
                </c:pt>
              </c:strCache>
            </c:strRef>
          </c:cat>
          <c:val>
            <c:numRef>
              <c:extLst>
                <c:ext xmlns:c15="http://schemas.microsoft.com/office/drawing/2012/chart" uri="{02D57815-91ED-43cb-92C2-25804820EDAC}">
                  <c15:fullRef>
                    <c15:sqref>'3.3.9'!$B$50:$I$50</c15:sqref>
                  </c15:fullRef>
                </c:ext>
              </c:extLst>
              <c:f>'3.3.9'!$C$50:$I$50</c:f>
              <c:numCache>
                <c:formatCode>0.0%</c:formatCode>
                <c:ptCount val="7"/>
                <c:pt idx="0">
                  <c:v>8.5110294117647062E-2</c:v>
                </c:pt>
                <c:pt idx="1">
                  <c:v>0.25919117647058826</c:v>
                </c:pt>
                <c:pt idx="2">
                  <c:v>0.20404411764705882</c:v>
                </c:pt>
                <c:pt idx="3">
                  <c:v>0.15404411764705883</c:v>
                </c:pt>
                <c:pt idx="4">
                  <c:v>0.2161764705882353</c:v>
                </c:pt>
                <c:pt idx="5">
                  <c:v>3.0882352941176472E-2</c:v>
                </c:pt>
                <c:pt idx="6">
                  <c:v>5.0551470588235295E-2</c:v>
                </c:pt>
              </c:numCache>
            </c:numRef>
          </c:val>
          <c:extLst xmlns:c15="http://schemas.microsoft.com/office/drawing/2012/chart">
            <c:ext xmlns:c16="http://schemas.microsoft.com/office/drawing/2014/chart" uri="{C3380CC4-5D6E-409C-BE32-E72D297353CC}">
              <c16:uniqueId val="{00000001-E16D-44AA-B688-18C59934FB83}"/>
            </c:ext>
          </c:extLst>
        </c:ser>
        <c:ser>
          <c:idx val="7"/>
          <c:order val="3"/>
          <c:tx>
            <c:strRef>
              <c:f>'3.3.9'!$A$51</c:f>
              <c:strCache>
                <c:ptCount val="1"/>
                <c:pt idx="0">
                  <c:v>2023-2024</c:v>
                </c:pt>
              </c:strCache>
            </c:strRef>
          </c:tx>
          <c:spPr>
            <a:solidFill>
              <a:schemeClr val="accent2">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'3.3.9'!$B$6:$I$6</c15:sqref>
                  </c15:fullRef>
                </c:ext>
              </c:extLst>
              <c:f>'3.3.9'!$C$6:$I$6</c:f>
              <c:strCache>
                <c:ptCount val="7"/>
                <c:pt idx="0">
                  <c:v>$0–$50,000</c:v>
                </c:pt>
                <c:pt idx="1">
                  <c:v>$50,001–
$250,000</c:v>
                </c:pt>
                <c:pt idx="2">
                  <c:v>$250,001–less than $500,000</c:v>
                </c:pt>
                <c:pt idx="3">
                  <c:v>$500,001–less than $1 million</c:v>
                </c:pt>
                <c:pt idx="4">
                  <c:v>$1 million–less than $5 million</c:v>
                </c:pt>
                <c:pt idx="5">
                  <c:v>$5 million–
$10 million</c:v>
                </c:pt>
                <c:pt idx="6">
                  <c:v>Over $10 million</c:v>
                </c:pt>
              </c:strCache>
            </c:strRef>
          </c:cat>
          <c:val>
            <c:numRef>
              <c:extLst>
                <c:ext xmlns:c15="http://schemas.microsoft.com/office/drawing/2012/chart" uri="{02D57815-91ED-43cb-92C2-25804820EDAC}">
                  <c15:fullRef>
                    <c15:sqref>'3.3.9'!$B$51:$I$51</c15:sqref>
                  </c15:fullRef>
                </c:ext>
              </c:extLst>
              <c:f>'3.3.9'!$C$51:$I$51</c:f>
              <c:numCache>
                <c:formatCode>0.0%</c:formatCode>
                <c:ptCount val="7"/>
                <c:pt idx="0">
                  <c:v>8.7887323943661971E-2</c:v>
                </c:pt>
                <c:pt idx="1">
                  <c:v>0.23492957746478874</c:v>
                </c:pt>
                <c:pt idx="2">
                  <c:v>0.18408450704225351</c:v>
                </c:pt>
                <c:pt idx="3">
                  <c:v>0.17774647887323944</c:v>
                </c:pt>
                <c:pt idx="4">
                  <c:v>0.23084507042253521</c:v>
                </c:pt>
                <c:pt idx="5">
                  <c:v>3.7464788732394366E-2</c:v>
                </c:pt>
                <c:pt idx="6">
                  <c:v>4.7042253521126759E-2</c:v>
                </c:pt>
              </c:numCache>
            </c:numRef>
          </c:val>
          <c:extLst xmlns:c15="http://schemas.microsoft.com/office/drawing/2012/chart">
            <c:ext xmlns:c16="http://schemas.microsoft.com/office/drawing/2014/chart" uri="{C3380CC4-5D6E-409C-BE32-E72D297353CC}">
              <c16:uniqueId val="{00000002-E16D-44AA-B688-18C59934FB83}"/>
            </c:ext>
          </c:extLst>
        </c:ser>
        <c:ser>
          <c:idx val="0"/>
          <c:order val="4"/>
          <c:tx>
            <c:strRef>
              <c:f>'3.3.9'!$A$52</c:f>
              <c:strCache>
                <c:ptCount val="1"/>
                <c:pt idx="0">
                  <c:v>2024-2025</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'3.3.9'!$B$6:$I$6</c15:sqref>
                  </c15:fullRef>
                </c:ext>
              </c:extLst>
              <c:f>'3.3.9'!$C$6:$I$6</c:f>
              <c:strCache>
                <c:ptCount val="7"/>
                <c:pt idx="0">
                  <c:v>$0–$50,000</c:v>
                </c:pt>
                <c:pt idx="1">
                  <c:v>$50,001–
$250,000</c:v>
                </c:pt>
                <c:pt idx="2">
                  <c:v>$250,001–less than $500,000</c:v>
                </c:pt>
                <c:pt idx="3">
                  <c:v>$500,001–less than $1 million</c:v>
                </c:pt>
                <c:pt idx="4">
                  <c:v>$1 million–less than $5 million</c:v>
                </c:pt>
                <c:pt idx="5">
                  <c:v>$5 million–
$10 million</c:v>
                </c:pt>
                <c:pt idx="6">
                  <c:v>Over $10 million</c:v>
                </c:pt>
              </c:strCache>
            </c:strRef>
          </c:cat>
          <c:val>
            <c:numRef>
              <c:extLst>
                <c:ext xmlns:c15="http://schemas.microsoft.com/office/drawing/2012/chart" uri="{02D57815-91ED-43cb-92C2-25804820EDAC}">
                  <c15:fullRef>
                    <c15:sqref>'3.3.9'!$B$52:$I$52</c15:sqref>
                  </c15:fullRef>
                </c:ext>
              </c:extLst>
              <c:f>'3.3.9'!$C$52:$I$52</c:f>
              <c:numCache>
                <c:formatCode>0.0%</c:formatCode>
                <c:ptCount val="7"/>
                <c:pt idx="0">
                  <c:v>8.2942097026604072E-2</c:v>
                </c:pt>
                <c:pt idx="1">
                  <c:v>0.25352112676056338</c:v>
                </c:pt>
                <c:pt idx="2">
                  <c:v>0.19436619718309858</c:v>
                </c:pt>
                <c:pt idx="3">
                  <c:v>0.17809076682316119</c:v>
                </c:pt>
                <c:pt idx="4">
                  <c:v>0.22117892540427753</c:v>
                </c:pt>
                <c:pt idx="5">
                  <c:v>3.1298904538341159E-2</c:v>
                </c:pt>
                <c:pt idx="6">
                  <c:v>3.8601982263954095E-2</c:v>
                </c:pt>
              </c:numCache>
            </c:numRef>
          </c:val>
          <c:extLst xmlns:c15="http://schemas.microsoft.com/office/drawing/2012/chart">
            <c:ext xmlns:c16="http://schemas.microsoft.com/office/drawing/2014/chart" uri="{C3380CC4-5D6E-409C-BE32-E72D297353CC}">
              <c16:uniqueId val="{00000003-E16D-44AA-B688-18C59934FB83}"/>
            </c:ext>
          </c:extLst>
        </c:ser>
        <c:dLbls>
          <c:showLegendKey val="0"/>
          <c:showVal val="1"/>
          <c:showCatName val="0"/>
          <c:showSerName val="0"/>
          <c:showPercent val="0"/>
          <c:showBubbleSize val="0"/>
        </c:dLbls>
        <c:gapWidth val="150"/>
        <c:axId val="180892800"/>
        <c:axId val="180894336"/>
        <c:extLst/>
      </c:barChart>
      <c:catAx>
        <c:axId val="180892800"/>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0894336"/>
        <c:crosses val="autoZero"/>
        <c:auto val="1"/>
        <c:lblAlgn val="ctr"/>
        <c:lblOffset val="100"/>
        <c:tickLblSkip val="1"/>
        <c:noMultiLvlLbl val="0"/>
      </c:catAx>
      <c:valAx>
        <c:axId val="18089433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0892800"/>
        <c:crosses val="autoZero"/>
        <c:crossBetween val="between"/>
        <c:majorUnit val="0.1"/>
      </c:valAx>
      <c:spPr>
        <a:solidFill>
          <a:schemeClr val="bg1"/>
        </a:solidFill>
        <a:ln>
          <a:noFill/>
        </a:ln>
        <a:effectLst/>
      </c:spPr>
    </c:plotArea>
    <c:legend>
      <c:legendPos val="r"/>
      <c:layout>
        <c:manualLayout>
          <c:xMode val="edge"/>
          <c:yMode val="edge"/>
          <c:x val="0.90565780787199224"/>
          <c:y val="0.16484422854801339"/>
          <c:w val="8.2552753369596915E-2"/>
          <c:h val="0.582458359076751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66" l="0.70000000000000062" r="0.70000000000000062" t="0.750000000000003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318776870682574E-2"/>
          <c:y val="9.3728080350441459E-2"/>
          <c:w val="0.882701721333913"/>
          <c:h val="0.74697522334442124"/>
        </c:manualLayout>
      </c:layout>
      <c:barChart>
        <c:barDir val="col"/>
        <c:grouping val="clustered"/>
        <c:varyColors val="0"/>
        <c:ser>
          <c:idx val="2"/>
          <c:order val="3"/>
          <c:tx>
            <c:strRef>
              <c:f>'[1]3.3.10'!$A$56</c:f>
              <c:strCache>
                <c:ptCount val="1"/>
                <c:pt idx="0">
                  <c:v>2020-2021</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'[1]3.3.10'!$B$15:$L$15</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'[1]3.3.10'!$B$56:$L$56</c:f>
              <c:numCache>
                <c:formatCode>General</c:formatCode>
                <c:ptCount val="11"/>
                <c:pt idx="0">
                  <c:v>1.5989036089538604E-2</c:v>
                </c:pt>
                <c:pt idx="1">
                  <c:v>7.629054362722705E-2</c:v>
                </c:pt>
                <c:pt idx="2">
                  <c:v>5.1850159890360896E-2</c:v>
                </c:pt>
                <c:pt idx="3">
                  <c:v>2.055733211512106E-2</c:v>
                </c:pt>
                <c:pt idx="4">
                  <c:v>3.8830516217450892E-3</c:v>
                </c:pt>
                <c:pt idx="5">
                  <c:v>3.1978072179077205E-3</c:v>
                </c:pt>
                <c:pt idx="6">
                  <c:v>2.5125628140703518E-3</c:v>
                </c:pt>
                <c:pt idx="7">
                  <c:v>4.5682960255824577E-4</c:v>
                </c:pt>
                <c:pt idx="8">
                  <c:v>0</c:v>
                </c:pt>
                <c:pt idx="9">
                  <c:v>7.9945180447693019E-3</c:v>
                </c:pt>
                <c:pt idx="10">
                  <c:v>0.81726815897670169</c:v>
                </c:pt>
              </c:numCache>
            </c:numRef>
          </c:val>
          <c:extLst>
            <c:ext xmlns:c16="http://schemas.microsoft.com/office/drawing/2014/chart" uri="{C3380CC4-5D6E-409C-BE32-E72D297353CC}">
              <c16:uniqueId val="{00000002-75B5-418E-A641-4E39EF2392AD}"/>
            </c:ext>
          </c:extLst>
        </c:ser>
        <c:ser>
          <c:idx val="4"/>
          <c:order val="4"/>
          <c:tx>
            <c:strRef>
              <c:f>'[1]3.3.10'!$A$57</c:f>
              <c:strCache>
                <c:ptCount val="1"/>
                <c:pt idx="0">
                  <c:v>2021-2022</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'[1]3.3.10'!$B$15:$L$15</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'[1]3.3.10'!$B$57:$L$57</c:f>
              <c:numCache>
                <c:formatCode>General</c:formatCode>
                <c:ptCount val="11"/>
                <c:pt idx="0">
                  <c:v>1.0334645669291339E-2</c:v>
                </c:pt>
                <c:pt idx="1">
                  <c:v>6.3484251968503935E-2</c:v>
                </c:pt>
                <c:pt idx="2">
                  <c:v>5.0688976377952756E-2</c:v>
                </c:pt>
                <c:pt idx="3">
                  <c:v>1.9192913385826772E-2</c:v>
                </c:pt>
                <c:pt idx="4">
                  <c:v>7.1358267716535436E-3</c:v>
                </c:pt>
                <c:pt idx="5">
                  <c:v>4.6751968503937012E-3</c:v>
                </c:pt>
                <c:pt idx="6">
                  <c:v>2.4606299212598425E-3</c:v>
                </c:pt>
                <c:pt idx="7">
                  <c:v>4.921259842519685E-4</c:v>
                </c:pt>
                <c:pt idx="8">
                  <c:v>0</c:v>
                </c:pt>
                <c:pt idx="9">
                  <c:v>8.6122047244094491E-3</c:v>
                </c:pt>
                <c:pt idx="10">
                  <c:v>0.83292322834645671</c:v>
                </c:pt>
              </c:numCache>
            </c:numRef>
          </c:val>
          <c:extLst>
            <c:ext xmlns:c16="http://schemas.microsoft.com/office/drawing/2014/chart" uri="{C3380CC4-5D6E-409C-BE32-E72D297353CC}">
              <c16:uniqueId val="{00000003-75B5-418E-A641-4E39EF2392AD}"/>
            </c:ext>
          </c:extLst>
        </c:ser>
        <c:ser>
          <c:idx val="5"/>
          <c:order val="5"/>
          <c:tx>
            <c:strRef>
              <c:f>'[1]3.3.10'!$A$58</c:f>
              <c:strCache>
                <c:ptCount val="1"/>
                <c:pt idx="0">
                  <c:v>2022-2023</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'[1]3.3.10'!$B$15:$L$15</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'[1]3.3.10'!$B$58:$L$58</c:f>
              <c:numCache>
                <c:formatCode>General</c:formatCode>
                <c:ptCount val="11"/>
                <c:pt idx="0">
                  <c:v>1.1397058823529411E-2</c:v>
                </c:pt>
                <c:pt idx="1">
                  <c:v>5.9926470588235296E-2</c:v>
                </c:pt>
                <c:pt idx="2">
                  <c:v>4.6507352941176472E-2</c:v>
                </c:pt>
                <c:pt idx="3">
                  <c:v>1.7463235294117647E-2</c:v>
                </c:pt>
                <c:pt idx="4">
                  <c:v>5.5147058823529415E-3</c:v>
                </c:pt>
                <c:pt idx="5">
                  <c:v>2.9411764705882353E-3</c:v>
                </c:pt>
                <c:pt idx="6">
                  <c:v>1.6544117647058823E-3</c:v>
                </c:pt>
                <c:pt idx="7">
                  <c:v>3.6764705882352941E-4</c:v>
                </c:pt>
                <c:pt idx="8">
                  <c:v>0</c:v>
                </c:pt>
                <c:pt idx="9">
                  <c:v>8.0882352941176478E-3</c:v>
                </c:pt>
                <c:pt idx="10">
                  <c:v>0.84613970588235299</c:v>
                </c:pt>
              </c:numCache>
            </c:numRef>
          </c:val>
          <c:extLst>
            <c:ext xmlns:c16="http://schemas.microsoft.com/office/drawing/2014/chart" uri="{C3380CC4-5D6E-409C-BE32-E72D297353CC}">
              <c16:uniqueId val="{00000004-75B5-418E-A641-4E39EF2392AD}"/>
            </c:ext>
          </c:extLst>
        </c:ser>
        <c:ser>
          <c:idx val="6"/>
          <c:order val="6"/>
          <c:tx>
            <c:strRef>
              <c:f>'[1]3.3.10'!$A$59</c:f>
              <c:strCache>
                <c:ptCount val="1"/>
                <c:pt idx="0">
                  <c:v>2023-2024</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'[1]3.3.10'!$B$15:$L$15</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'[1]3.3.10'!$B$59:$L$59</c:f>
              <c:numCache>
                <c:formatCode>General</c:formatCode>
                <c:ptCount val="11"/>
                <c:pt idx="0">
                  <c:v>1.1126760563380281E-2</c:v>
                </c:pt>
                <c:pt idx="1">
                  <c:v>6.6619718309859161E-2</c:v>
                </c:pt>
                <c:pt idx="2">
                  <c:v>4.5352112676056336E-2</c:v>
                </c:pt>
                <c:pt idx="3">
                  <c:v>1.6478873239436621E-2</c:v>
                </c:pt>
                <c:pt idx="4">
                  <c:v>4.9295774647887328E-3</c:v>
                </c:pt>
                <c:pt idx="5">
                  <c:v>3.6619718309859155E-3</c:v>
                </c:pt>
                <c:pt idx="6">
                  <c:v>9.8591549295774642E-4</c:v>
                </c:pt>
                <c:pt idx="7">
                  <c:v>7.0422535211267609E-4</c:v>
                </c:pt>
                <c:pt idx="8">
                  <c:v>0</c:v>
                </c:pt>
                <c:pt idx="9">
                  <c:v>1.2957746478873239E-2</c:v>
                </c:pt>
                <c:pt idx="10">
                  <c:v>0.83718309859154927</c:v>
                </c:pt>
              </c:numCache>
            </c:numRef>
          </c:val>
          <c:extLst>
            <c:ext xmlns:c16="http://schemas.microsoft.com/office/drawing/2014/chart" uri="{C3380CC4-5D6E-409C-BE32-E72D297353CC}">
              <c16:uniqueId val="{00000005-75B5-418E-A641-4E39EF2392AD}"/>
            </c:ext>
          </c:extLst>
        </c:ser>
        <c:ser>
          <c:idx val="7"/>
          <c:order val="7"/>
          <c:tx>
            <c:strRef>
              <c:f>'3.3.10'!$A$61</c:f>
              <c:strCache>
                <c:ptCount val="1"/>
                <c:pt idx="0">
                  <c:v>2024-2025</c:v>
                </c:pt>
              </c:strCache>
            </c:strRef>
          </c:tx>
          <c:spPr>
            <a:solidFill>
              <a:schemeClr val="accent2">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'3.3.10'!$B$61:$L$61</c:f>
              <c:numCache>
                <c:formatCode>0.0%</c:formatCode>
                <c:ptCount val="11"/>
                <c:pt idx="0">
                  <c:v>1.1267605633802818E-2</c:v>
                </c:pt>
                <c:pt idx="1">
                  <c:v>5.6233698487219617E-2</c:v>
                </c:pt>
                <c:pt idx="2">
                  <c:v>4.152321335419927E-2</c:v>
                </c:pt>
                <c:pt idx="3">
                  <c:v>1.5545122587376109E-2</c:v>
                </c:pt>
                <c:pt idx="4">
                  <c:v>3.3385498174230569E-3</c:v>
                </c:pt>
                <c:pt idx="5">
                  <c:v>2.2952529994783514E-3</c:v>
                </c:pt>
                <c:pt idx="6">
                  <c:v>1.3562858633281169E-3</c:v>
                </c:pt>
                <c:pt idx="7">
                  <c:v>3.1298904538341156E-4</c:v>
                </c:pt>
                <c:pt idx="8">
                  <c:v>0</c:v>
                </c:pt>
                <c:pt idx="9">
                  <c:v>1.2519561815336464E-2</c:v>
                </c:pt>
                <c:pt idx="10">
                  <c:v>0.85560772039645283</c:v>
                </c:pt>
              </c:numCache>
            </c:numRef>
          </c:val>
          <c:extLst>
            <c:ext xmlns:c16="http://schemas.microsoft.com/office/drawing/2014/chart" uri="{C3380CC4-5D6E-409C-BE32-E72D297353CC}">
              <c16:uniqueId val="{00000000-33C4-401D-837B-A2C842611A83}"/>
            </c:ext>
          </c:extLst>
        </c:ser>
        <c:dLbls>
          <c:showLegendKey val="0"/>
          <c:showVal val="1"/>
          <c:showCatName val="0"/>
          <c:showSerName val="0"/>
          <c:showPercent val="0"/>
          <c:showBubbleSize val="0"/>
        </c:dLbls>
        <c:gapWidth val="150"/>
        <c:axId val="170898176"/>
        <c:axId val="170899712"/>
        <c:extLst>
          <c:ext xmlns:c15="http://schemas.microsoft.com/office/drawing/2012/chart" uri="{02D57815-91ED-43cb-92C2-25804820EDAC}">
            <c15:filteredBarSeries>
              <c15:ser>
                <c:idx val="3"/>
                <c:order val="0"/>
                <c:tx>
                  <c:strRef>
                    <c:extLst>
                      <c:ext uri="{02D57815-91ED-43cb-92C2-25804820EDAC}">
                        <c15:formulaRef>
                          <c15:sqref>'[1]3.3.10'!$A$53</c15:sqref>
                        </c15:formulaRef>
                      </c:ext>
                    </c:extLst>
                    <c:strCache>
                      <c:ptCount val="1"/>
                      <c:pt idx="0">
                        <c:v>2018-2019</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'[1]3.3.10'!$B$15:$L$15</c15:sqref>
                        </c15:formulaRef>
                      </c:ext>
                    </c:extLst>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extLst>
                      <c:ext uri="{02D57815-91ED-43cb-92C2-25804820EDAC}">
                        <c15:formulaRef>
                          <c15:sqref>'[1]3.3.10'!$B$53:$L$53</c15:sqref>
                        </c15:formulaRef>
                      </c:ext>
                    </c:extLst>
                    <c:numCache>
                      <c:formatCode>General</c:formatCode>
                      <c:ptCount val="11"/>
                      <c:pt idx="0">
                        <c:v>2.0738560342520737E-2</c:v>
                      </c:pt>
                      <c:pt idx="1">
                        <c:v>8.977789670858978E-2</c:v>
                      </c:pt>
                      <c:pt idx="2">
                        <c:v>5.2582285255552585E-2</c:v>
                      </c:pt>
                      <c:pt idx="3">
                        <c:v>1.5788065293015789E-2</c:v>
                      </c:pt>
                      <c:pt idx="4">
                        <c:v>3.0773347605030773E-3</c:v>
                      </c:pt>
                      <c:pt idx="5">
                        <c:v>2.6759432700026761E-3</c:v>
                      </c:pt>
                      <c:pt idx="6">
                        <c:v>1.0703773080010704E-3</c:v>
                      </c:pt>
                      <c:pt idx="7">
                        <c:v>0</c:v>
                      </c:pt>
                      <c:pt idx="8">
                        <c:v>1.3379716350013379E-4</c:v>
                      </c:pt>
                      <c:pt idx="10">
                        <c:v>0.81415573989831413</c:v>
                      </c:pt>
                    </c:numCache>
                  </c:numRef>
                </c:val>
                <c:extLst>
                  <c:ext xmlns:c16="http://schemas.microsoft.com/office/drawing/2014/chart" uri="{C3380CC4-5D6E-409C-BE32-E72D297353CC}">
                    <c16:uniqueId val="{00000006-75B5-418E-A641-4E39EF2392AD}"/>
                  </c:ext>
                </c:extLst>
              </c15:ser>
            </c15:filteredBarSeries>
            <c15:filteredBarSeries>
              <c15:ser>
                <c:idx val="0"/>
                <c:order val="1"/>
                <c:tx>
                  <c:strRef>
                    <c:extLst xmlns:c15="http://schemas.microsoft.com/office/drawing/2012/chart">
                      <c:ext xmlns:c15="http://schemas.microsoft.com/office/drawing/2012/chart" uri="{02D57815-91ED-43cb-92C2-25804820EDAC}">
                        <c15:formulaRef>
                          <c15:sqref>'[1]3.3.10'!$A$54</c15:sqref>
                        </c15:formulaRef>
                      </c:ext>
                    </c:extLst>
                    <c:strCache>
                      <c:ptCount val="1"/>
                      <c:pt idx="0">
                        <c:v>2019-2020*</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xmlns:c15="http://schemas.microsoft.com/office/drawing/2012/chart">
                      <c:ext xmlns:c15="http://schemas.microsoft.com/office/drawing/2012/chart" uri="{02D57815-91ED-43cb-92C2-25804820EDAC}">
                        <c15:formulaRef>
                          <c15:sqref>'[1]3.3.10'!$B$15:$L$15</c15:sqref>
                        </c15:formulaRef>
                      </c:ext>
                    </c:extLst>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extLst xmlns:c15="http://schemas.microsoft.com/office/drawing/2012/chart">
                      <c:ext xmlns:c15="http://schemas.microsoft.com/office/drawing/2012/chart" uri="{02D57815-91ED-43cb-92C2-25804820EDAC}">
                        <c15:formulaRef>
                          <c15:sqref>'[1]3.3.10'!$B$54:$L$54</c15:sqref>
                        </c15:formulaRef>
                      </c:ext>
                    </c:extLst>
                    <c:numCache>
                      <c:formatCode>General</c:formatCode>
                      <c:ptCount val="11"/>
                      <c:pt idx="0">
                        <c:v>2.0401165780901766E-2</c:v>
                      </c:pt>
                      <c:pt idx="1">
                        <c:v>8.6747814160809192E-2</c:v>
                      </c:pt>
                      <c:pt idx="2">
                        <c:v>5.3660209154808847E-2</c:v>
                      </c:pt>
                      <c:pt idx="3">
                        <c:v>1.6115206583233326E-2</c:v>
                      </c:pt>
                      <c:pt idx="4">
                        <c:v>3.9430824618549628E-3</c:v>
                      </c:pt>
                      <c:pt idx="5">
                        <c:v>2.2286987827875877E-3</c:v>
                      </c:pt>
                      <c:pt idx="6">
                        <c:v>1.3715069432539003E-3</c:v>
                      </c:pt>
                      <c:pt idx="7">
                        <c:v>0</c:v>
                      </c:pt>
                      <c:pt idx="8">
                        <c:v>5.1431510372021254E-4</c:v>
                      </c:pt>
                      <c:pt idx="10">
                        <c:v>0.8150180010286302</c:v>
                      </c:pt>
                    </c:numCache>
                  </c:numRef>
                </c:val>
                <c:extLst xmlns:c15="http://schemas.microsoft.com/office/drawing/2012/chart">
                  <c:ext xmlns:c16="http://schemas.microsoft.com/office/drawing/2014/chart" uri="{C3380CC4-5D6E-409C-BE32-E72D297353CC}">
                    <c16:uniqueId val="{00000000-75B5-418E-A641-4E39EF2392AD}"/>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'[1]3.3.10'!$A$55</c15:sqref>
                        </c15:formulaRef>
                      </c:ext>
                    </c:extLst>
                    <c:strCache>
                      <c:ptCount val="1"/>
                      <c:pt idx="0">
                        <c:v>2019-2020**</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xmlns:c15="http://schemas.microsoft.com/office/drawing/2012/chart">
                      <c:ext xmlns:c15="http://schemas.microsoft.com/office/drawing/2012/chart" uri="{02D57815-91ED-43cb-92C2-25804820EDAC}">
                        <c15:formulaRef>
                          <c15:sqref>'[1]3.3.10'!$B$15:$L$15</c15:sqref>
                        </c15:formulaRef>
                      </c:ext>
                    </c:extLst>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extLst xmlns:c15="http://schemas.microsoft.com/office/drawing/2012/chart">
                      <c:ext xmlns:c15="http://schemas.microsoft.com/office/drawing/2012/chart" uri="{02D57815-91ED-43cb-92C2-25804820EDAC}">
                        <c15:formulaRef>
                          <c15:sqref>'[1]3.3.10'!$B$55:$L$55</c15:sqref>
                        </c15:formulaRef>
                      </c:ext>
                    </c:extLst>
                    <c:numCache>
                      <c:formatCode>General</c:formatCode>
                      <c:ptCount val="11"/>
                      <c:pt idx="0">
                        <c:v>1.7836593785960874E-2</c:v>
                      </c:pt>
                      <c:pt idx="1">
                        <c:v>9.3785960874568475E-2</c:v>
                      </c:pt>
                      <c:pt idx="2">
                        <c:v>5.0632911392405063E-2</c:v>
                      </c:pt>
                      <c:pt idx="3">
                        <c:v>1.7836593785960874E-2</c:v>
                      </c:pt>
                      <c:pt idx="4">
                        <c:v>4.0276179516685849E-3</c:v>
                      </c:pt>
                      <c:pt idx="5">
                        <c:v>1.7261219792865361E-3</c:v>
                      </c:pt>
                      <c:pt idx="6">
                        <c:v>2.3014959723820483E-3</c:v>
                      </c:pt>
                      <c:pt idx="7">
                        <c:v>5.7537399309551208E-4</c:v>
                      </c:pt>
                      <c:pt idx="8">
                        <c:v>0</c:v>
                      </c:pt>
                      <c:pt idx="9">
                        <c:v>6.3291139240506328E-3</c:v>
                      </c:pt>
                      <c:pt idx="10">
                        <c:v>0.80494821634062141</c:v>
                      </c:pt>
                    </c:numCache>
                  </c:numRef>
                </c:val>
                <c:extLst xmlns:c15="http://schemas.microsoft.com/office/drawing/2012/chart">
                  <c:ext xmlns:c16="http://schemas.microsoft.com/office/drawing/2014/chart" uri="{C3380CC4-5D6E-409C-BE32-E72D297353CC}">
                    <c16:uniqueId val="{00000001-75B5-418E-A641-4E39EF2392AD}"/>
                  </c:ext>
                </c:extLst>
              </c15:ser>
            </c15:filteredBarSeries>
          </c:ext>
        </c:extLst>
      </c:barChart>
      <c:catAx>
        <c:axId val="17089817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70899712"/>
        <c:crosses val="autoZero"/>
        <c:auto val="1"/>
        <c:lblAlgn val="ctr"/>
        <c:lblOffset val="100"/>
        <c:tickLblSkip val="1"/>
        <c:noMultiLvlLbl val="0"/>
      </c:catAx>
      <c:valAx>
        <c:axId val="17089971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70898176"/>
        <c:crosses val="autoZero"/>
        <c:crossBetween val="between"/>
      </c:valAx>
      <c:spPr>
        <a:solidFill>
          <a:schemeClr val="bg1"/>
        </a:solidFill>
        <a:ln>
          <a:noFill/>
        </a:ln>
        <a:effectLst/>
      </c:spPr>
    </c:plotArea>
    <c:legend>
      <c:legendPos val="r"/>
      <c:layout>
        <c:manualLayout>
          <c:xMode val="edge"/>
          <c:yMode val="edge"/>
          <c:x val="0.92678775582500039"/>
          <c:y val="0.33643745138443482"/>
          <c:w val="5.0017833809473181E-2"/>
          <c:h val="0.288995531717041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266074941960819E-2"/>
          <c:y val="5.2366873371107639E-2"/>
          <c:w val="0.86476231637426115"/>
          <c:h val="0.80773273534126622"/>
        </c:manualLayout>
      </c:layout>
      <c:barChart>
        <c:barDir val="col"/>
        <c:grouping val="clustered"/>
        <c:varyColors val="0"/>
        <c:ser>
          <c:idx val="6"/>
          <c:order val="0"/>
          <c:tx>
            <c:strRef>
              <c:f>'[1]3.3.10'!$A$153</c:f>
              <c:strCache>
                <c:ptCount val="1"/>
                <c:pt idx="0">
                  <c:v>2020-2021</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'[1]3.3.10'!$B$112:$L$112</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'[1]3.3.10'!$B$153:$L$153</c:f>
              <c:numCache>
                <c:formatCode>General</c:formatCode>
                <c:ptCount val="11"/>
                <c:pt idx="0">
                  <c:v>7.7661032434901784E-3</c:v>
                </c:pt>
                <c:pt idx="1">
                  <c:v>8.0858839652809503E-2</c:v>
                </c:pt>
                <c:pt idx="2">
                  <c:v>9.1822750114207402E-2</c:v>
                </c:pt>
                <c:pt idx="3">
                  <c:v>3.4719049794426679E-2</c:v>
                </c:pt>
                <c:pt idx="4">
                  <c:v>7.537688442211055E-3</c:v>
                </c:pt>
                <c:pt idx="5">
                  <c:v>5.7103700319780723E-3</c:v>
                </c:pt>
                <c:pt idx="6">
                  <c:v>3.1978072179077205E-3</c:v>
                </c:pt>
                <c:pt idx="7">
                  <c:v>2.2841480127912289E-4</c:v>
                </c:pt>
                <c:pt idx="8">
                  <c:v>0</c:v>
                </c:pt>
                <c:pt idx="9">
                  <c:v>8.6797624486066698E-3</c:v>
                </c:pt>
                <c:pt idx="10">
                  <c:v>0.75947921425308362</c:v>
                </c:pt>
              </c:numCache>
            </c:numRef>
          </c:val>
          <c:extLst xmlns:c15="http://schemas.microsoft.com/office/drawing/2012/chart">
            <c:ext xmlns:c16="http://schemas.microsoft.com/office/drawing/2014/chart" uri="{C3380CC4-5D6E-409C-BE32-E72D297353CC}">
              <c16:uniqueId val="{00000002-9EF5-4AA8-8382-E62540BFCD2E}"/>
            </c:ext>
          </c:extLst>
        </c:ser>
        <c:ser>
          <c:idx val="0"/>
          <c:order val="1"/>
          <c:tx>
            <c:strRef>
              <c:f>'[1]3.3.10'!$A$154</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'[1]3.3.10'!$B$112:$L$112</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'[1]3.3.10'!$B$154:$L$154</c:f>
              <c:numCache>
                <c:formatCode>General</c:formatCode>
                <c:ptCount val="11"/>
                <c:pt idx="0">
                  <c:v>7.6279527559055121E-3</c:v>
                </c:pt>
                <c:pt idx="1">
                  <c:v>6.0285433070866139E-2</c:v>
                </c:pt>
                <c:pt idx="2">
                  <c:v>8.1938976377952749E-2</c:v>
                </c:pt>
                <c:pt idx="3">
                  <c:v>3.4202755905511813E-2</c:v>
                </c:pt>
                <c:pt idx="4">
                  <c:v>9.3503937007874023E-3</c:v>
                </c:pt>
                <c:pt idx="5">
                  <c:v>7.1358267716535436E-3</c:v>
                </c:pt>
                <c:pt idx="6">
                  <c:v>2.7066929133858267E-3</c:v>
                </c:pt>
                <c:pt idx="7">
                  <c:v>7.3818897637795275E-4</c:v>
                </c:pt>
                <c:pt idx="8">
                  <c:v>0</c:v>
                </c:pt>
                <c:pt idx="9">
                  <c:v>5.4133858267716535E-3</c:v>
                </c:pt>
                <c:pt idx="10">
                  <c:v>0.79060039370078738</c:v>
                </c:pt>
              </c:numCache>
            </c:numRef>
          </c:val>
          <c:extLst xmlns:c15="http://schemas.microsoft.com/office/drawing/2012/chart">
            <c:ext xmlns:c16="http://schemas.microsoft.com/office/drawing/2014/chart" uri="{C3380CC4-5D6E-409C-BE32-E72D297353CC}">
              <c16:uniqueId val="{00000003-9EF5-4AA8-8382-E62540BFCD2E}"/>
            </c:ext>
          </c:extLst>
        </c:ser>
        <c:ser>
          <c:idx val="1"/>
          <c:order val="2"/>
          <c:tx>
            <c:strRef>
              <c:f>'[1]3.3.10'!$A$155</c:f>
              <c:strCache>
                <c:ptCount val="1"/>
                <c:pt idx="0">
                  <c:v>2022-2023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'[1]3.3.10'!$B$112:$L$112</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'[1]3.3.10'!$B$155:$L$155</c:f>
              <c:numCache>
                <c:formatCode>General</c:formatCode>
                <c:ptCount val="11"/>
                <c:pt idx="0">
                  <c:v>4.9632352941176468E-3</c:v>
                </c:pt>
                <c:pt idx="1">
                  <c:v>6.1764705882352944E-2</c:v>
                </c:pt>
                <c:pt idx="2">
                  <c:v>8.7132352941176466E-2</c:v>
                </c:pt>
                <c:pt idx="3">
                  <c:v>4.0073529411764709E-2</c:v>
                </c:pt>
                <c:pt idx="4">
                  <c:v>9.7426470588235295E-3</c:v>
                </c:pt>
                <c:pt idx="5">
                  <c:v>6.8014705882352942E-3</c:v>
                </c:pt>
                <c:pt idx="6">
                  <c:v>3.6764705882352941E-3</c:v>
                </c:pt>
                <c:pt idx="7">
                  <c:v>3.6764705882352941E-4</c:v>
                </c:pt>
                <c:pt idx="8">
                  <c:v>0</c:v>
                </c:pt>
                <c:pt idx="9">
                  <c:v>9.5588235294117654E-3</c:v>
                </c:pt>
                <c:pt idx="10">
                  <c:v>0.77591911764705879</c:v>
                </c:pt>
              </c:numCache>
            </c:numRef>
          </c:val>
          <c:extLst>
            <c:ext xmlns:c16="http://schemas.microsoft.com/office/drawing/2014/chart" uri="{C3380CC4-5D6E-409C-BE32-E72D297353CC}">
              <c16:uniqueId val="{00000004-9EF5-4AA8-8382-E62540BFCD2E}"/>
            </c:ext>
          </c:extLst>
        </c:ser>
        <c:ser>
          <c:idx val="2"/>
          <c:order val="3"/>
          <c:tx>
            <c:strRef>
              <c:f>'[1]3.3.10'!$A$156</c:f>
              <c:strCache>
                <c:ptCount val="1"/>
                <c:pt idx="0">
                  <c:v>2023-2024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'[1]3.3.10'!$B$112:$L$112</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'[1]3.3.10'!$B$156:$L$156</c:f>
              <c:numCache>
                <c:formatCode>General</c:formatCode>
                <c:ptCount val="11"/>
                <c:pt idx="0">
                  <c:v>7.6056338028169012E-3</c:v>
                </c:pt>
                <c:pt idx="1">
                  <c:v>7.0281690140845066E-2</c:v>
                </c:pt>
                <c:pt idx="2">
                  <c:v>9.1267605633802817E-2</c:v>
                </c:pt>
                <c:pt idx="3">
                  <c:v>3.8591549295774651E-2</c:v>
                </c:pt>
                <c:pt idx="4">
                  <c:v>8.3098591549295771E-3</c:v>
                </c:pt>
                <c:pt idx="5">
                  <c:v>6.7605633802816905E-3</c:v>
                </c:pt>
                <c:pt idx="6">
                  <c:v>3.6619718309859155E-3</c:v>
                </c:pt>
                <c:pt idx="7">
                  <c:v>1.4084507042253522E-3</c:v>
                </c:pt>
                <c:pt idx="8">
                  <c:v>0</c:v>
                </c:pt>
                <c:pt idx="9">
                  <c:v>1.1126760563380281E-2</c:v>
                </c:pt>
                <c:pt idx="10">
                  <c:v>0.7609859154929578</c:v>
                </c:pt>
              </c:numCache>
            </c:numRef>
          </c:val>
          <c:extLst>
            <c:ext xmlns:c16="http://schemas.microsoft.com/office/drawing/2014/chart" uri="{C3380CC4-5D6E-409C-BE32-E72D297353CC}">
              <c16:uniqueId val="{00000005-9EF5-4AA8-8382-E62540BFCD2E}"/>
            </c:ext>
          </c:extLst>
        </c:ser>
        <c:ser>
          <c:idx val="3"/>
          <c:order val="4"/>
          <c:tx>
            <c:strRef>
              <c:f>'3.3.10'!$A$161</c:f>
              <c:strCache>
                <c:ptCount val="1"/>
                <c:pt idx="0">
                  <c:v>2024-2025</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'3.3.10'!$B$161:$L$161</c:f>
              <c:numCache>
                <c:formatCode>0.0%</c:formatCode>
                <c:ptCount val="11"/>
                <c:pt idx="0">
                  <c:v>7.7203964527908188E-3</c:v>
                </c:pt>
                <c:pt idx="1">
                  <c:v>6.4684402712571726E-2</c:v>
                </c:pt>
                <c:pt idx="2">
                  <c:v>7.9186228482003129E-2</c:v>
                </c:pt>
                <c:pt idx="3">
                  <c:v>3.9645279081898799E-2</c:v>
                </c:pt>
                <c:pt idx="4">
                  <c:v>9.0766823161189357E-3</c:v>
                </c:pt>
                <c:pt idx="5">
                  <c:v>4.1731872717788209E-3</c:v>
                </c:pt>
                <c:pt idx="6">
                  <c:v>1.9822639540949399E-3</c:v>
                </c:pt>
                <c:pt idx="7">
                  <c:v>3.1298904538341156E-4</c:v>
                </c:pt>
                <c:pt idx="8">
                  <c:v>1.0432968179447053E-4</c:v>
                </c:pt>
                <c:pt idx="9">
                  <c:v>1.0954616588419406E-2</c:v>
                </c:pt>
                <c:pt idx="10">
                  <c:v>0.78215962441314557</c:v>
                </c:pt>
              </c:numCache>
            </c:numRef>
          </c:val>
          <c:extLst>
            <c:ext xmlns:c16="http://schemas.microsoft.com/office/drawing/2014/chart" uri="{C3380CC4-5D6E-409C-BE32-E72D297353CC}">
              <c16:uniqueId val="{00000000-D909-47EE-AFED-9CD1D68BDCDB}"/>
            </c:ext>
          </c:extLst>
        </c:ser>
        <c:dLbls>
          <c:showLegendKey val="0"/>
          <c:showVal val="1"/>
          <c:showCatName val="0"/>
          <c:showSerName val="0"/>
          <c:showPercent val="0"/>
          <c:showBubbleSize val="0"/>
        </c:dLbls>
        <c:gapWidth val="150"/>
        <c:axId val="180927872"/>
        <c:axId val="180929664"/>
        <c:extLst/>
      </c:barChart>
      <c:catAx>
        <c:axId val="18092787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0929664"/>
        <c:crosses val="autoZero"/>
        <c:auto val="1"/>
        <c:lblAlgn val="ctr"/>
        <c:lblOffset val="100"/>
        <c:tickLblSkip val="1"/>
        <c:noMultiLvlLbl val="0"/>
      </c:catAx>
      <c:valAx>
        <c:axId val="18092966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0927872"/>
        <c:crosses val="autoZero"/>
        <c:crossBetween val="between"/>
      </c:valAx>
      <c:spPr>
        <a:solidFill>
          <a:schemeClr val="bg1"/>
        </a:solidFill>
        <a:ln>
          <a:noFill/>
        </a:ln>
        <a:effectLst/>
      </c:spPr>
    </c:plotArea>
    <c:legend>
      <c:legendPos val="r"/>
      <c:layout>
        <c:manualLayout>
          <c:xMode val="edge"/>
          <c:yMode val="edge"/>
          <c:x val="0.92892601993236945"/>
          <c:y val="0.29606732148172199"/>
          <c:w val="4.9746988506609677E-2"/>
          <c:h val="0.286598114058865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44" l="0.70000000000000062" r="0.70000000000000062" t="0.750000000000003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810047791213028E-2"/>
          <c:y val="9.5730425001222655E-2"/>
          <c:w val="0.88591769948901578"/>
          <c:h val="0.74799367327992283"/>
        </c:manualLayout>
      </c:layout>
      <c:barChart>
        <c:barDir val="col"/>
        <c:grouping val="clustered"/>
        <c:varyColors val="0"/>
        <c:ser>
          <c:idx val="6"/>
          <c:order val="0"/>
          <c:tx>
            <c:strRef>
              <c:f>'[1]3.3.10'!$A$250</c:f>
              <c:strCache>
                <c:ptCount val="1"/>
                <c:pt idx="0">
                  <c:v>2020-2021</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'[1]3.3.10'!$B$209:$L$209</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'[1]3.3.10'!$B$250:$L$250</c:f>
              <c:numCache>
                <c:formatCode>General</c:formatCode>
                <c:ptCount val="11"/>
                <c:pt idx="0">
                  <c:v>3.1978072179077205E-3</c:v>
                </c:pt>
                <c:pt idx="1">
                  <c:v>4.6368204659661946E-2</c:v>
                </c:pt>
                <c:pt idx="2">
                  <c:v>5.9844677935130194E-2</c:v>
                </c:pt>
                <c:pt idx="3">
                  <c:v>2.1014161717679305E-2</c:v>
                </c:pt>
                <c:pt idx="4">
                  <c:v>5.9387848332571949E-3</c:v>
                </c:pt>
                <c:pt idx="5">
                  <c:v>3.4262220191868431E-3</c:v>
                </c:pt>
                <c:pt idx="6">
                  <c:v>1.5989036089538603E-3</c:v>
                </c:pt>
                <c:pt idx="7">
                  <c:v>3.1978072179077205E-3</c:v>
                </c:pt>
                <c:pt idx="8">
                  <c:v>0</c:v>
                </c:pt>
                <c:pt idx="9">
                  <c:v>6.395614435815441E-3</c:v>
                </c:pt>
                <c:pt idx="10">
                  <c:v>0.8490178163544998</c:v>
                </c:pt>
              </c:numCache>
            </c:numRef>
          </c:val>
          <c:extLst xmlns:c15="http://schemas.microsoft.com/office/drawing/2012/chart">
            <c:ext xmlns:c16="http://schemas.microsoft.com/office/drawing/2014/chart" uri="{C3380CC4-5D6E-409C-BE32-E72D297353CC}">
              <c16:uniqueId val="{00000002-69BC-4FA8-946D-F18678C90277}"/>
            </c:ext>
          </c:extLst>
        </c:ser>
        <c:ser>
          <c:idx val="0"/>
          <c:order val="1"/>
          <c:tx>
            <c:strRef>
              <c:f>'[1]3.3.10'!$A$251</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'[1]3.3.10'!$B$209:$L$209</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'[1]3.3.10'!$B$251:$L$251</c:f>
              <c:numCache>
                <c:formatCode>General</c:formatCode>
                <c:ptCount val="11"/>
                <c:pt idx="0">
                  <c:v>1.7224409448818897E-3</c:v>
                </c:pt>
                <c:pt idx="1">
                  <c:v>3.2234251968503935E-2</c:v>
                </c:pt>
                <c:pt idx="2">
                  <c:v>4.6013779527559057E-2</c:v>
                </c:pt>
                <c:pt idx="3">
                  <c:v>1.7470472440944882E-2</c:v>
                </c:pt>
                <c:pt idx="4">
                  <c:v>2.7066929133858267E-3</c:v>
                </c:pt>
                <c:pt idx="5">
                  <c:v>4.1830708661417327E-3</c:v>
                </c:pt>
                <c:pt idx="6">
                  <c:v>1.4763779527559055E-3</c:v>
                </c:pt>
                <c:pt idx="7">
                  <c:v>4.921259842519685E-4</c:v>
                </c:pt>
                <c:pt idx="8">
                  <c:v>0</c:v>
                </c:pt>
                <c:pt idx="9">
                  <c:v>6.6437007874015751E-3</c:v>
                </c:pt>
                <c:pt idx="10">
                  <c:v>0.88705708661417326</c:v>
                </c:pt>
              </c:numCache>
            </c:numRef>
          </c:val>
          <c:extLst xmlns:c15="http://schemas.microsoft.com/office/drawing/2012/chart">
            <c:ext xmlns:c16="http://schemas.microsoft.com/office/drawing/2014/chart" uri="{C3380CC4-5D6E-409C-BE32-E72D297353CC}">
              <c16:uniqueId val="{00000003-69BC-4FA8-946D-F18678C90277}"/>
            </c:ext>
          </c:extLst>
        </c:ser>
        <c:ser>
          <c:idx val="1"/>
          <c:order val="2"/>
          <c:tx>
            <c:strRef>
              <c:f>'[1]3.3.10'!$A$252</c:f>
              <c:strCache>
                <c:ptCount val="1"/>
                <c:pt idx="0">
                  <c:v>2022-2023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'[1]3.3.10'!$B$209:$L$209</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'[1]3.3.10'!$B$252:$L$252</c:f>
              <c:numCache>
                <c:formatCode>General</c:formatCode>
                <c:ptCount val="11"/>
                <c:pt idx="0">
                  <c:v>1.1029411764705882E-3</c:v>
                </c:pt>
                <c:pt idx="1">
                  <c:v>3.5845588235294115E-2</c:v>
                </c:pt>
                <c:pt idx="2">
                  <c:v>4.5404411764705881E-2</c:v>
                </c:pt>
                <c:pt idx="3">
                  <c:v>2.0404411764705883E-2</c:v>
                </c:pt>
                <c:pt idx="4">
                  <c:v>4.227941176470588E-3</c:v>
                </c:pt>
                <c:pt idx="5">
                  <c:v>2.022058823529412E-3</c:v>
                </c:pt>
                <c:pt idx="6">
                  <c:v>2.2058823529411764E-3</c:v>
                </c:pt>
                <c:pt idx="7">
                  <c:v>1.838235294117647E-4</c:v>
                </c:pt>
                <c:pt idx="8">
                  <c:v>0</c:v>
                </c:pt>
                <c:pt idx="9">
                  <c:v>1.0294117647058823E-2</c:v>
                </c:pt>
                <c:pt idx="10">
                  <c:v>0.87830882352941175</c:v>
                </c:pt>
              </c:numCache>
            </c:numRef>
          </c:val>
          <c:extLst xmlns:c15="http://schemas.microsoft.com/office/drawing/2012/chart">
            <c:ext xmlns:c16="http://schemas.microsoft.com/office/drawing/2014/chart" uri="{C3380CC4-5D6E-409C-BE32-E72D297353CC}">
              <c16:uniqueId val="{00000004-69BC-4FA8-946D-F18678C90277}"/>
            </c:ext>
          </c:extLst>
        </c:ser>
        <c:ser>
          <c:idx val="2"/>
          <c:order val="3"/>
          <c:tx>
            <c:strRef>
              <c:f>'[1]3.3.10'!$A$253</c:f>
              <c:strCache>
                <c:ptCount val="1"/>
                <c:pt idx="0">
                  <c:v>2023-2024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'[1]3.3.10'!$B$209:$L$209</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'[1]3.3.10'!$B$253:$L$253</c:f>
              <c:numCache>
                <c:formatCode>General</c:formatCode>
                <c:ptCount val="11"/>
                <c:pt idx="0">
                  <c:v>1.6901408450704226E-3</c:v>
                </c:pt>
                <c:pt idx="1">
                  <c:v>3.2957746478873243E-2</c:v>
                </c:pt>
                <c:pt idx="2">
                  <c:v>4.8450704225352116E-2</c:v>
                </c:pt>
                <c:pt idx="3">
                  <c:v>1.7887323943661972E-2</c:v>
                </c:pt>
                <c:pt idx="4">
                  <c:v>4.0845070422535212E-3</c:v>
                </c:pt>
                <c:pt idx="5">
                  <c:v>4.6478873239436617E-3</c:v>
                </c:pt>
                <c:pt idx="6">
                  <c:v>1.4084507042253522E-3</c:v>
                </c:pt>
                <c:pt idx="7">
                  <c:v>9.8591549295774642E-4</c:v>
                </c:pt>
                <c:pt idx="8">
                  <c:v>1.4084507042253522E-4</c:v>
                </c:pt>
                <c:pt idx="9">
                  <c:v>1.1971830985915493E-2</c:v>
                </c:pt>
                <c:pt idx="10">
                  <c:v>0.87577464788732395</c:v>
                </c:pt>
              </c:numCache>
            </c:numRef>
          </c:val>
          <c:extLst>
            <c:ext xmlns:c16="http://schemas.microsoft.com/office/drawing/2014/chart" uri="{C3380CC4-5D6E-409C-BE32-E72D297353CC}">
              <c16:uniqueId val="{00000005-69BC-4FA8-946D-F18678C90277}"/>
            </c:ext>
          </c:extLst>
        </c:ser>
        <c:ser>
          <c:idx val="3"/>
          <c:order val="4"/>
          <c:tx>
            <c:strRef>
              <c:f>'3.3.10'!$A$261</c:f>
              <c:strCache>
                <c:ptCount val="1"/>
                <c:pt idx="0">
                  <c:v>2024-2025</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'3.3.10'!$B$261:$L$261</c:f>
              <c:numCache>
                <c:formatCode>0.0%</c:formatCode>
                <c:ptCount val="11"/>
                <c:pt idx="0">
                  <c:v>1.6692749087115284E-3</c:v>
                </c:pt>
                <c:pt idx="1">
                  <c:v>2.5978090766823163E-2</c:v>
                </c:pt>
                <c:pt idx="2">
                  <c:v>4.3192488262910798E-2</c:v>
                </c:pt>
                <c:pt idx="3">
                  <c:v>1.4710485133020344E-2</c:v>
                </c:pt>
                <c:pt idx="4">
                  <c:v>3.2342201356285864E-3</c:v>
                </c:pt>
                <c:pt idx="5">
                  <c:v>2.9212310902451749E-3</c:v>
                </c:pt>
                <c:pt idx="6">
                  <c:v>8.3463745435576422E-4</c:v>
                </c:pt>
                <c:pt idx="7">
                  <c:v>4.1731872717788211E-4</c:v>
                </c:pt>
                <c:pt idx="8">
                  <c:v>0</c:v>
                </c:pt>
                <c:pt idx="9">
                  <c:v>1.2832550860719875E-2</c:v>
                </c:pt>
                <c:pt idx="10">
                  <c:v>0.89420970266040689</c:v>
                </c:pt>
              </c:numCache>
            </c:numRef>
          </c:val>
          <c:extLst>
            <c:ext xmlns:c16="http://schemas.microsoft.com/office/drawing/2014/chart" uri="{C3380CC4-5D6E-409C-BE32-E72D297353CC}">
              <c16:uniqueId val="{00000000-EAF1-4347-AF5E-2F4A2110B2B6}"/>
            </c:ext>
          </c:extLst>
        </c:ser>
        <c:dLbls>
          <c:showLegendKey val="0"/>
          <c:showVal val="1"/>
          <c:showCatName val="0"/>
          <c:showSerName val="0"/>
          <c:showPercent val="0"/>
          <c:showBubbleSize val="0"/>
        </c:dLbls>
        <c:gapWidth val="150"/>
        <c:axId val="180975488"/>
        <c:axId val="180977024"/>
        <c:extLst/>
      </c:barChart>
      <c:catAx>
        <c:axId val="18097548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0977024"/>
        <c:crosses val="autoZero"/>
        <c:auto val="1"/>
        <c:lblAlgn val="ctr"/>
        <c:lblOffset val="100"/>
        <c:tickLblSkip val="1"/>
        <c:noMultiLvlLbl val="0"/>
      </c:catAx>
      <c:valAx>
        <c:axId val="180977024"/>
        <c:scaling>
          <c:orientation val="minMax"/>
          <c:max val="0.9"/>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0975488"/>
        <c:crosses val="autoZero"/>
        <c:crossBetween val="between"/>
      </c:valAx>
      <c:spPr>
        <a:solidFill>
          <a:schemeClr val="bg1"/>
        </a:solidFill>
        <a:ln>
          <a:noFill/>
        </a:ln>
        <a:effectLst/>
      </c:spPr>
    </c:plotArea>
    <c:legend>
      <c:legendPos val="r"/>
      <c:layout>
        <c:manualLayout>
          <c:xMode val="edge"/>
          <c:yMode val="edge"/>
          <c:x val="0.92660255445776285"/>
          <c:y val="0.31115427341768614"/>
          <c:w val="5.599159602970951E-2"/>
          <c:h val="0.286541938816930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66" l="0.70000000000000062" r="0.70000000000000062" t="0.7500000000000036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716221044057339E-2"/>
          <c:y val="6.3607647851348162E-2"/>
          <c:w val="0.90236821654276445"/>
          <c:h val="0.75517010254386463"/>
        </c:manualLayout>
      </c:layout>
      <c:barChart>
        <c:barDir val="col"/>
        <c:grouping val="clustered"/>
        <c:varyColors val="0"/>
        <c:ser>
          <c:idx val="5"/>
          <c:order val="0"/>
          <c:tx>
            <c:strRef>
              <c:f>'[1]3.3.10'!$A$444</c:f>
              <c:strCache>
                <c:ptCount val="1"/>
                <c:pt idx="0">
                  <c:v>2020-2021</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'[1]3.3.10'!$B$403:$L$403</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'[1]3.3.10'!$B$444:$L$444</c:f>
              <c:numCache>
                <c:formatCode>General</c:formatCode>
                <c:ptCount val="11"/>
                <c:pt idx="0">
                  <c:v>2.0557332115121061E-3</c:v>
                </c:pt>
                <c:pt idx="1">
                  <c:v>1.9643672910004569E-2</c:v>
                </c:pt>
                <c:pt idx="2">
                  <c:v>4.1799908634079487E-2</c:v>
                </c:pt>
                <c:pt idx="3">
                  <c:v>1.5989036089538604E-2</c:v>
                </c:pt>
                <c:pt idx="4">
                  <c:v>4.1114664230242123E-3</c:v>
                </c:pt>
                <c:pt idx="5">
                  <c:v>2.0557332115121061E-3</c:v>
                </c:pt>
                <c:pt idx="6">
                  <c:v>9.1365920511649154E-4</c:v>
                </c:pt>
                <c:pt idx="7">
                  <c:v>4.5682960255824577E-4</c:v>
                </c:pt>
                <c:pt idx="8">
                  <c:v>2.2841480127912289E-4</c:v>
                </c:pt>
                <c:pt idx="9">
                  <c:v>5.4819552306989497E-3</c:v>
                </c:pt>
                <c:pt idx="10">
                  <c:v>0.90726359068067608</c:v>
                </c:pt>
              </c:numCache>
            </c:numRef>
          </c:val>
          <c:extLst xmlns:c15="http://schemas.microsoft.com/office/drawing/2012/chart">
            <c:ext xmlns:c16="http://schemas.microsoft.com/office/drawing/2014/chart" uri="{C3380CC4-5D6E-409C-BE32-E72D297353CC}">
              <c16:uniqueId val="{00000002-50CF-4BBA-AF9D-EF77A114C8D5}"/>
            </c:ext>
          </c:extLst>
        </c:ser>
        <c:ser>
          <c:idx val="6"/>
          <c:order val="1"/>
          <c:tx>
            <c:strRef>
              <c:f>'[1]3.3.10'!$A$445</c:f>
              <c:strCache>
                <c:ptCount val="1"/>
                <c:pt idx="0">
                  <c:v>2021-2022</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'[1]3.3.10'!$B$403:$L$403</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'[1]3.3.10'!$B$445:$L$445</c:f>
              <c:numCache>
                <c:formatCode>General</c:formatCode>
                <c:ptCount val="11"/>
                <c:pt idx="0">
                  <c:v>1.7224409448818897E-3</c:v>
                </c:pt>
                <c:pt idx="1">
                  <c:v>1.156496062992126E-2</c:v>
                </c:pt>
                <c:pt idx="2">
                  <c:v>2.9773622047244094E-2</c:v>
                </c:pt>
                <c:pt idx="3">
                  <c:v>1.328740157480315E-2</c:v>
                </c:pt>
                <c:pt idx="4">
                  <c:v>3.1988188976377952E-3</c:v>
                </c:pt>
                <c:pt idx="5">
                  <c:v>2.2145669291338582E-3</c:v>
                </c:pt>
                <c:pt idx="6">
                  <c:v>9.8425196850393699E-4</c:v>
                </c:pt>
                <c:pt idx="7">
                  <c:v>0</c:v>
                </c:pt>
                <c:pt idx="8">
                  <c:v>0</c:v>
                </c:pt>
                <c:pt idx="9">
                  <c:v>3.6909448818897637E-3</c:v>
                </c:pt>
                <c:pt idx="10">
                  <c:v>0.93356299212598426</c:v>
                </c:pt>
              </c:numCache>
            </c:numRef>
          </c:val>
          <c:extLst xmlns:c15="http://schemas.microsoft.com/office/drawing/2012/chart">
            <c:ext xmlns:c16="http://schemas.microsoft.com/office/drawing/2014/chart" uri="{C3380CC4-5D6E-409C-BE32-E72D297353CC}">
              <c16:uniqueId val="{00000003-50CF-4BBA-AF9D-EF77A114C8D5}"/>
            </c:ext>
          </c:extLst>
        </c:ser>
        <c:ser>
          <c:idx val="0"/>
          <c:order val="2"/>
          <c:tx>
            <c:strRef>
              <c:f>'[1]3.3.10'!$A$446</c:f>
              <c:strCache>
                <c:ptCount val="1"/>
                <c:pt idx="0">
                  <c:v>2022-2023</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'[1]3.3.10'!$B$403:$L$403</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'[1]3.3.10'!$B$446:$L$446</c:f>
              <c:numCache>
                <c:formatCode>General</c:formatCode>
                <c:ptCount val="11"/>
                <c:pt idx="0">
                  <c:v>2.2058823529411764E-3</c:v>
                </c:pt>
                <c:pt idx="1">
                  <c:v>1.525735294117647E-2</c:v>
                </c:pt>
                <c:pt idx="2">
                  <c:v>3.5477941176470587E-2</c:v>
                </c:pt>
                <c:pt idx="3">
                  <c:v>1.4522058823529412E-2</c:v>
                </c:pt>
                <c:pt idx="4">
                  <c:v>2.9411764705882353E-3</c:v>
                </c:pt>
                <c:pt idx="5">
                  <c:v>2.2058823529411764E-3</c:v>
                </c:pt>
                <c:pt idx="6">
                  <c:v>2.022058823529412E-3</c:v>
                </c:pt>
                <c:pt idx="7">
                  <c:v>1.838235294117647E-4</c:v>
                </c:pt>
                <c:pt idx="8">
                  <c:v>0</c:v>
                </c:pt>
                <c:pt idx="9">
                  <c:v>4.7794117647058827E-3</c:v>
                </c:pt>
                <c:pt idx="10">
                  <c:v>0.92040441176470589</c:v>
                </c:pt>
              </c:numCache>
            </c:numRef>
          </c:val>
          <c:extLst xmlns:c15="http://schemas.microsoft.com/office/drawing/2012/chart">
            <c:ext xmlns:c16="http://schemas.microsoft.com/office/drawing/2014/chart" uri="{C3380CC4-5D6E-409C-BE32-E72D297353CC}">
              <c16:uniqueId val="{00000004-50CF-4BBA-AF9D-EF77A114C8D5}"/>
            </c:ext>
          </c:extLst>
        </c:ser>
        <c:ser>
          <c:idx val="1"/>
          <c:order val="3"/>
          <c:tx>
            <c:strRef>
              <c:f>'3.3.10'!$A$460</c:f>
              <c:strCache>
                <c:ptCount val="1"/>
                <c:pt idx="0">
                  <c:v>2023-2024</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'3.3.10'!$B$460:$L$460</c:f>
              <c:numCache>
                <c:formatCode>0.0%</c:formatCode>
                <c:ptCount val="11"/>
                <c:pt idx="0">
                  <c:v>2.6760563380281688E-3</c:v>
                </c:pt>
                <c:pt idx="1">
                  <c:v>1.3098591549295775E-2</c:v>
                </c:pt>
                <c:pt idx="2">
                  <c:v>3.5070422535211268E-2</c:v>
                </c:pt>
                <c:pt idx="3">
                  <c:v>1.3380281690140845E-2</c:v>
                </c:pt>
                <c:pt idx="4">
                  <c:v>2.112676056338028E-3</c:v>
                </c:pt>
                <c:pt idx="5">
                  <c:v>2.9577464788732395E-3</c:v>
                </c:pt>
                <c:pt idx="6">
                  <c:v>2.6760563380281688E-3</c:v>
                </c:pt>
                <c:pt idx="7">
                  <c:v>7.0422535211267609E-4</c:v>
                </c:pt>
                <c:pt idx="8">
                  <c:v>0</c:v>
                </c:pt>
                <c:pt idx="9">
                  <c:v>7.3239436619718309E-3</c:v>
                </c:pt>
                <c:pt idx="10">
                  <c:v>0.92</c:v>
                </c:pt>
              </c:numCache>
            </c:numRef>
          </c:val>
          <c:extLst>
            <c:ext xmlns:c16="http://schemas.microsoft.com/office/drawing/2014/chart" uri="{C3380CC4-5D6E-409C-BE32-E72D297353CC}">
              <c16:uniqueId val="{00000000-7246-49E7-B27C-90F4EE746451}"/>
            </c:ext>
          </c:extLst>
        </c:ser>
        <c:ser>
          <c:idx val="2"/>
          <c:order val="4"/>
          <c:tx>
            <c:strRef>
              <c:f>'3.3.10'!$A$461</c:f>
              <c:strCache>
                <c:ptCount val="1"/>
                <c:pt idx="0">
                  <c:v>2024-2025</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'3.3.10'!$B$461:$L$461</c:f>
              <c:numCache>
                <c:formatCode>0.0%</c:formatCode>
                <c:ptCount val="11"/>
                <c:pt idx="0">
                  <c:v>1.1476264997391757E-3</c:v>
                </c:pt>
                <c:pt idx="1">
                  <c:v>1.0850286906624936E-2</c:v>
                </c:pt>
                <c:pt idx="2">
                  <c:v>3.0985915492957747E-2</c:v>
                </c:pt>
                <c:pt idx="3">
                  <c:v>1.377151799687011E-2</c:v>
                </c:pt>
                <c:pt idx="4">
                  <c:v>1.3562858633281169E-3</c:v>
                </c:pt>
                <c:pt idx="5">
                  <c:v>1.5649452269170579E-3</c:v>
                </c:pt>
                <c:pt idx="6">
                  <c:v>6.2597809076682311E-4</c:v>
                </c:pt>
                <c:pt idx="7">
                  <c:v>6.2597809076682311E-4</c:v>
                </c:pt>
                <c:pt idx="8">
                  <c:v>0</c:v>
                </c:pt>
                <c:pt idx="9">
                  <c:v>9.4940010432968177E-3</c:v>
                </c:pt>
                <c:pt idx="10">
                  <c:v>0.92957746478873238</c:v>
                </c:pt>
              </c:numCache>
            </c:numRef>
          </c:val>
          <c:extLst>
            <c:ext xmlns:c16="http://schemas.microsoft.com/office/drawing/2014/chart" uri="{C3380CC4-5D6E-409C-BE32-E72D297353CC}">
              <c16:uniqueId val="{00000001-7246-49E7-B27C-90F4EE746451}"/>
            </c:ext>
          </c:extLst>
        </c:ser>
        <c:dLbls>
          <c:showLegendKey val="0"/>
          <c:showVal val="1"/>
          <c:showCatName val="0"/>
          <c:showSerName val="0"/>
          <c:showPercent val="0"/>
          <c:showBubbleSize val="0"/>
        </c:dLbls>
        <c:gapWidth val="150"/>
        <c:axId val="182512256"/>
        <c:axId val="182514048"/>
        <c:extLst/>
      </c:barChart>
      <c:catAx>
        <c:axId val="18251225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2514048"/>
        <c:crosses val="autoZero"/>
        <c:auto val="1"/>
        <c:lblAlgn val="ctr"/>
        <c:lblOffset val="100"/>
        <c:tickLblSkip val="1"/>
        <c:noMultiLvlLbl val="0"/>
      </c:catAx>
      <c:valAx>
        <c:axId val="182514048"/>
        <c:scaling>
          <c:orientation val="minMax"/>
          <c:max val="1"/>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2512256"/>
        <c:crosses val="autoZero"/>
        <c:crossBetween val="between"/>
      </c:valAx>
      <c:spPr>
        <a:solidFill>
          <a:schemeClr val="bg1"/>
        </a:solidFill>
        <a:ln>
          <a:noFill/>
        </a:ln>
        <a:effectLst/>
      </c:spPr>
    </c:plotArea>
    <c:legend>
      <c:legendPos val="r"/>
      <c:layout>
        <c:manualLayout>
          <c:xMode val="edge"/>
          <c:yMode val="edge"/>
          <c:x val="0.92886303682995319"/>
          <c:y val="0.30145502385767858"/>
          <c:w val="4.9082536773830947E-2"/>
          <c:h val="0.278573350473855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411" l="0.70000000000000062" r="0.70000000000000062" t="0.750000000000004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929305349897112E-2"/>
          <c:y val="5.7068390543310955E-2"/>
          <c:w val="0.88263314817148153"/>
          <c:h val="0.77517625817100499"/>
        </c:manualLayout>
      </c:layout>
      <c:barChart>
        <c:barDir val="col"/>
        <c:grouping val="clustered"/>
        <c:varyColors val="0"/>
        <c:ser>
          <c:idx val="6"/>
          <c:order val="0"/>
          <c:tx>
            <c:strRef>
              <c:f>'[1]3.3.10'!$A$346</c:f>
              <c:strCache>
                <c:ptCount val="1"/>
                <c:pt idx="0">
                  <c:v>2020-2021</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'[1]3.3.10'!$B$305:$L$305</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'[1]3.3.10'!$B$346:$L$346</c:f>
              <c:numCache>
                <c:formatCode>General</c:formatCode>
                <c:ptCount val="11"/>
                <c:pt idx="0">
                  <c:v>1.1420740063956144E-3</c:v>
                </c:pt>
                <c:pt idx="1">
                  <c:v>8.9081772498857924E-3</c:v>
                </c:pt>
                <c:pt idx="2">
                  <c:v>2.8551850159890362E-2</c:v>
                </c:pt>
                <c:pt idx="3">
                  <c:v>1.6674280493375972E-2</c:v>
                </c:pt>
                <c:pt idx="4">
                  <c:v>9.593421653723162E-3</c:v>
                </c:pt>
                <c:pt idx="5">
                  <c:v>6.8524440383736862E-3</c:v>
                </c:pt>
                <c:pt idx="6">
                  <c:v>4.5682960255824575E-3</c:v>
                </c:pt>
                <c:pt idx="7">
                  <c:v>3.1978072179077205E-3</c:v>
                </c:pt>
                <c:pt idx="8">
                  <c:v>2.2841480127912289E-4</c:v>
                </c:pt>
                <c:pt idx="9">
                  <c:v>8.4513476473275471E-3</c:v>
                </c:pt>
                <c:pt idx="10">
                  <c:v>0.91183188670625859</c:v>
                </c:pt>
              </c:numCache>
            </c:numRef>
          </c:val>
          <c:extLst xmlns:c15="http://schemas.microsoft.com/office/drawing/2012/chart">
            <c:ext xmlns:c16="http://schemas.microsoft.com/office/drawing/2014/chart" uri="{C3380CC4-5D6E-409C-BE32-E72D297353CC}">
              <c16:uniqueId val="{00000002-03A8-4EFE-B2AB-89A21346D978}"/>
            </c:ext>
          </c:extLst>
        </c:ser>
        <c:ser>
          <c:idx val="0"/>
          <c:order val="1"/>
          <c:tx>
            <c:strRef>
              <c:f>'[1]3.3.10'!$A$347</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'[1]3.3.10'!$B$305:$L$305</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'[1]3.3.10'!$B$347:$L$347</c:f>
              <c:numCache>
                <c:formatCode>General</c:formatCode>
                <c:ptCount val="11"/>
                <c:pt idx="0">
                  <c:v>7.3818897637795275E-4</c:v>
                </c:pt>
                <c:pt idx="1">
                  <c:v>8.6122047244094491E-3</c:v>
                </c:pt>
                <c:pt idx="2">
                  <c:v>2.1653543307086614E-2</c:v>
                </c:pt>
                <c:pt idx="3">
                  <c:v>1.3533464566929134E-2</c:v>
                </c:pt>
                <c:pt idx="4">
                  <c:v>8.1200787401574798E-3</c:v>
                </c:pt>
                <c:pt idx="5">
                  <c:v>3.4448818897637795E-3</c:v>
                </c:pt>
                <c:pt idx="6">
                  <c:v>4.6751968503937012E-3</c:v>
                </c:pt>
                <c:pt idx="7">
                  <c:v>7.3818897637795275E-4</c:v>
                </c:pt>
                <c:pt idx="8">
                  <c:v>0</c:v>
                </c:pt>
                <c:pt idx="9">
                  <c:v>5.6594488188976382E-3</c:v>
                </c:pt>
                <c:pt idx="10">
                  <c:v>0.93282480314960625</c:v>
                </c:pt>
              </c:numCache>
            </c:numRef>
          </c:val>
          <c:extLst xmlns:c15="http://schemas.microsoft.com/office/drawing/2012/chart">
            <c:ext xmlns:c16="http://schemas.microsoft.com/office/drawing/2014/chart" uri="{C3380CC4-5D6E-409C-BE32-E72D297353CC}">
              <c16:uniqueId val="{00000003-03A8-4EFE-B2AB-89A21346D978}"/>
            </c:ext>
          </c:extLst>
        </c:ser>
        <c:ser>
          <c:idx val="1"/>
          <c:order val="2"/>
          <c:tx>
            <c:strRef>
              <c:f>'[1]3.3.10'!$A$348</c:f>
              <c:strCache>
                <c:ptCount val="1"/>
                <c:pt idx="0">
                  <c:v>2022-2023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'[1]3.3.10'!$B$305:$L$305</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'[1]3.3.10'!$B$348:$L$348</c:f>
              <c:numCache>
                <c:formatCode>General</c:formatCode>
                <c:ptCount val="11"/>
                <c:pt idx="0">
                  <c:v>5.5147058823529411E-4</c:v>
                </c:pt>
                <c:pt idx="1">
                  <c:v>5.5147058823529415E-3</c:v>
                </c:pt>
                <c:pt idx="2">
                  <c:v>1.6911764705882352E-2</c:v>
                </c:pt>
                <c:pt idx="3">
                  <c:v>1.5625E-2</c:v>
                </c:pt>
                <c:pt idx="4">
                  <c:v>7.5367647058823531E-3</c:v>
                </c:pt>
                <c:pt idx="5">
                  <c:v>5.3308823529411766E-3</c:v>
                </c:pt>
                <c:pt idx="6">
                  <c:v>3.860294117647059E-3</c:v>
                </c:pt>
                <c:pt idx="7">
                  <c:v>7.3529411764705881E-4</c:v>
                </c:pt>
                <c:pt idx="8">
                  <c:v>0</c:v>
                </c:pt>
                <c:pt idx="9">
                  <c:v>7.3529411764705881E-3</c:v>
                </c:pt>
                <c:pt idx="10">
                  <c:v>0.93658088235294112</c:v>
                </c:pt>
              </c:numCache>
            </c:numRef>
          </c:val>
          <c:extLst xmlns:c15="http://schemas.microsoft.com/office/drawing/2012/chart">
            <c:ext xmlns:c16="http://schemas.microsoft.com/office/drawing/2014/chart" uri="{C3380CC4-5D6E-409C-BE32-E72D297353CC}">
              <c16:uniqueId val="{00000004-03A8-4EFE-B2AB-89A21346D978}"/>
            </c:ext>
          </c:extLst>
        </c:ser>
        <c:ser>
          <c:idx val="2"/>
          <c:order val="3"/>
          <c:tx>
            <c:strRef>
              <c:f>'[1]3.3.10'!$A$349</c:f>
              <c:strCache>
                <c:ptCount val="1"/>
                <c:pt idx="0">
                  <c:v>2023-2024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'[1]3.3.10'!$B$305:$L$305</c:f>
              <c:strCache>
                <c:ptCount val="11"/>
                <c:pt idx="0">
                  <c:v>$1–$1,000</c:v>
                </c:pt>
                <c:pt idx="1">
                  <c:v>$1,001–
$10,000</c:v>
                </c:pt>
                <c:pt idx="2">
                  <c:v>$10,001–
$50,000</c:v>
                </c:pt>
                <c:pt idx="3">
                  <c:v>$50,001–
$150,000</c:v>
                </c:pt>
                <c:pt idx="4">
                  <c:v>$150,001–
$250,000</c:v>
                </c:pt>
                <c:pt idx="5">
                  <c:v>$250,001–
$500,000</c:v>
                </c:pt>
                <c:pt idx="6">
                  <c:v>$500,001–Less than $1.5 million</c:v>
                </c:pt>
                <c:pt idx="7">
                  <c:v>$1.5 million–
$5 million</c:v>
                </c:pt>
                <c:pt idx="8">
                  <c:v>Over $5 million</c:v>
                </c:pt>
                <c:pt idx="9">
                  <c:v>Unknown</c:v>
                </c:pt>
                <c:pt idx="10">
                  <c:v>Not applicable</c:v>
                </c:pt>
              </c:strCache>
            </c:strRef>
          </c:cat>
          <c:val>
            <c:numRef>
              <c:f>'[1]3.3.10'!$B$349:$L$349</c:f>
              <c:numCache>
                <c:formatCode>General</c:formatCode>
                <c:ptCount val="11"/>
                <c:pt idx="0">
                  <c:v>1.4084507042253522E-4</c:v>
                </c:pt>
                <c:pt idx="1">
                  <c:v>7.4647887323943665E-3</c:v>
                </c:pt>
                <c:pt idx="2">
                  <c:v>2.1549295774647887E-2</c:v>
                </c:pt>
                <c:pt idx="3">
                  <c:v>1.5915492957746479E-2</c:v>
                </c:pt>
                <c:pt idx="4">
                  <c:v>6.3380281690140847E-3</c:v>
                </c:pt>
                <c:pt idx="5">
                  <c:v>4.6478873239436617E-3</c:v>
                </c:pt>
                <c:pt idx="6">
                  <c:v>3.5211267605633804E-3</c:v>
                </c:pt>
                <c:pt idx="7">
                  <c:v>9.8591549295774642E-4</c:v>
                </c:pt>
                <c:pt idx="8">
                  <c:v>5.6338028169014088E-4</c:v>
                </c:pt>
                <c:pt idx="9">
                  <c:v>1.0563380281690141E-2</c:v>
                </c:pt>
                <c:pt idx="10">
                  <c:v>0.92830985915492958</c:v>
                </c:pt>
              </c:numCache>
            </c:numRef>
          </c:val>
          <c:extLst>
            <c:ext xmlns:c16="http://schemas.microsoft.com/office/drawing/2014/chart" uri="{C3380CC4-5D6E-409C-BE32-E72D297353CC}">
              <c16:uniqueId val="{00000005-03A8-4EFE-B2AB-89A21346D978}"/>
            </c:ext>
          </c:extLst>
        </c:ser>
        <c:ser>
          <c:idx val="3"/>
          <c:order val="4"/>
          <c:tx>
            <c:strRef>
              <c:f>'3.3.10'!$A$360</c:f>
              <c:strCache>
                <c:ptCount val="1"/>
                <c:pt idx="0">
                  <c:v>2024-2025</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'3.3.10'!$B$360:$L$360</c:f>
              <c:numCache>
                <c:formatCode>0.0%</c:formatCode>
                <c:ptCount val="11"/>
                <c:pt idx="0">
                  <c:v>4.1731872717788211E-4</c:v>
                </c:pt>
                <c:pt idx="1">
                  <c:v>5.6338028169014088E-3</c:v>
                </c:pt>
                <c:pt idx="2">
                  <c:v>1.585811163275952E-2</c:v>
                </c:pt>
                <c:pt idx="3">
                  <c:v>1.387584767866458E-2</c:v>
                </c:pt>
                <c:pt idx="4">
                  <c:v>5.5294731351069378E-3</c:v>
                </c:pt>
                <c:pt idx="5">
                  <c:v>5.4251434533124678E-3</c:v>
                </c:pt>
                <c:pt idx="6">
                  <c:v>2.3995826812728219E-3</c:v>
                </c:pt>
                <c:pt idx="7">
                  <c:v>3.1298904538341156E-4</c:v>
                </c:pt>
                <c:pt idx="8">
                  <c:v>5.2164840897235261E-4</c:v>
                </c:pt>
                <c:pt idx="9">
                  <c:v>1.0954616588419406E-2</c:v>
                </c:pt>
                <c:pt idx="10">
                  <c:v>0.93907146583202916</c:v>
                </c:pt>
              </c:numCache>
            </c:numRef>
          </c:val>
          <c:extLst>
            <c:ext xmlns:c16="http://schemas.microsoft.com/office/drawing/2014/chart" uri="{C3380CC4-5D6E-409C-BE32-E72D297353CC}">
              <c16:uniqueId val="{00000000-85B9-4BC1-8199-FAB131812032}"/>
            </c:ext>
          </c:extLst>
        </c:ser>
        <c:dLbls>
          <c:showLegendKey val="0"/>
          <c:showVal val="1"/>
          <c:showCatName val="0"/>
          <c:showSerName val="0"/>
          <c:showPercent val="0"/>
          <c:showBubbleSize val="0"/>
        </c:dLbls>
        <c:gapWidth val="150"/>
        <c:axId val="182468992"/>
        <c:axId val="182470528"/>
        <c:extLst/>
      </c:barChart>
      <c:catAx>
        <c:axId val="18246899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2470528"/>
        <c:crosses val="autoZero"/>
        <c:auto val="1"/>
        <c:lblAlgn val="ctr"/>
        <c:lblOffset val="100"/>
        <c:tickLblSkip val="1"/>
        <c:noMultiLvlLbl val="0"/>
      </c:catAx>
      <c:valAx>
        <c:axId val="182470528"/>
        <c:scaling>
          <c:orientation val="minMax"/>
          <c:max val="1"/>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2468992"/>
        <c:crosses val="autoZero"/>
        <c:crossBetween val="between"/>
      </c:valAx>
      <c:spPr>
        <a:solidFill>
          <a:schemeClr val="bg1"/>
        </a:solidFill>
        <a:ln>
          <a:noFill/>
        </a:ln>
        <a:effectLst/>
      </c:spPr>
    </c:plotArea>
    <c:legend>
      <c:legendPos val="r"/>
      <c:layout>
        <c:manualLayout>
          <c:xMode val="edge"/>
          <c:yMode val="edge"/>
          <c:x val="0.93513374831249274"/>
          <c:y val="0.31825412686358368"/>
          <c:w val="4.8930044080402947E-2"/>
          <c:h val="0.282065665019482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567919255102187E-2"/>
          <c:y val="8.8016501922918003E-2"/>
          <c:w val="0.88672343361798467"/>
          <c:h val="0.75198784708155819"/>
        </c:manualLayout>
      </c:layout>
      <c:barChart>
        <c:barDir val="col"/>
        <c:grouping val="clustered"/>
        <c:varyColors val="0"/>
        <c:ser>
          <c:idx val="6"/>
          <c:order val="0"/>
          <c:tx>
            <c:strRef>
              <c:f>'[1]3.3.10'!$A$541</c:f>
              <c:strCache>
                <c:ptCount val="1"/>
                <c:pt idx="0">
                  <c:v>2020-2021</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'[1]3.3.10'!$B$500:$P$500</c15:sqref>
                  </c15:fullRef>
                </c:ext>
              </c:extLst>
              <c:f>('[1]3.3.10'!$B$500,'[1]3.3.10'!$D$500:$F$500,'[1]3.3.10'!$H$500:$I$500,'[1]3.3.10'!$K$500,'[1]3.3.10'!$M$500:$P$500)</c:f>
              <c:strCache>
                <c:ptCount val="11"/>
                <c:pt idx="0">
                  <c:v>$1–$1,000</c:v>
                </c:pt>
                <c:pt idx="1">
                  <c:v>$1,001–
$10,000</c:v>
                </c:pt>
                <c:pt idx="2">
                  <c:v>$10,001–
$50,000</c:v>
                </c:pt>
                <c:pt idx="3">
                  <c:v>$50,001–
$150,000</c:v>
                </c:pt>
                <c:pt idx="4">
                  <c:v>$150,001–
$250,000</c:v>
                </c:pt>
                <c:pt idx="5">
                  <c:v>$250,001–
$500,000</c:v>
                </c:pt>
                <c:pt idx="6">
                  <c:v>$500,001 – less than $1.5 million</c:v>
                </c:pt>
                <c:pt idx="7">
                  <c:v>$1.5 million – 
$5 million</c:v>
                </c:pt>
                <c:pt idx="8">
                  <c:v>Over $5 million</c:v>
                </c:pt>
                <c:pt idx="9">
                  <c:v>Unknown</c:v>
                </c:pt>
                <c:pt idx="10">
                  <c:v>Not applicable</c:v>
                </c:pt>
              </c:strCache>
            </c:strRef>
          </c:cat>
          <c:val>
            <c:numRef>
              <c:extLst>
                <c:ext xmlns:c15="http://schemas.microsoft.com/office/drawing/2012/chart" uri="{02D57815-91ED-43cb-92C2-25804820EDAC}">
                  <c15:fullRef>
                    <c15:sqref>'[1]3.3.10'!$B$541:$P$541</c15:sqref>
                  </c15:fullRef>
                </c:ext>
              </c:extLst>
              <c:f>('[1]3.3.10'!$B$541,'[1]3.3.10'!$D$541:$F$541,'[1]3.3.10'!$H$541:$I$541,'[1]3.3.10'!$K$541,'[1]3.3.10'!$M$541:$P$541)</c:f>
              <c:numCache>
                <c:formatCode>General</c:formatCode>
                <c:ptCount val="11"/>
                <c:pt idx="0">
                  <c:v>1.9872087711283692E-2</c:v>
                </c:pt>
                <c:pt idx="1">
                  <c:v>8.816811329374144E-2</c:v>
                </c:pt>
                <c:pt idx="2">
                  <c:v>0.15532206486980357</c:v>
                </c:pt>
                <c:pt idx="3">
                  <c:v>8.4056646870717219E-2</c:v>
                </c:pt>
                <c:pt idx="4">
                  <c:v>2.5582457743261764E-2</c:v>
                </c:pt>
                <c:pt idx="5">
                  <c:v>1.347647327546825E-2</c:v>
                </c:pt>
                <c:pt idx="6">
                  <c:v>6.395614435815441E-3</c:v>
                </c:pt>
                <c:pt idx="7">
                  <c:v>4.5682960255824577E-4</c:v>
                </c:pt>
                <c:pt idx="8">
                  <c:v>2.2841480127912289E-4</c:v>
                </c:pt>
                <c:pt idx="9">
                  <c:v>1.8044769301050707E-2</c:v>
                </c:pt>
                <c:pt idx="10">
                  <c:v>0.58839652809502052</c:v>
                </c:pt>
              </c:numCache>
            </c:numRef>
          </c:val>
          <c:extLst xmlns:c15="http://schemas.microsoft.com/office/drawing/2012/chart">
            <c:ext xmlns:c16="http://schemas.microsoft.com/office/drawing/2014/chart" uri="{C3380CC4-5D6E-409C-BE32-E72D297353CC}">
              <c16:uniqueId val="{00000002-1258-4CE4-A990-CF28A1467E07}"/>
            </c:ext>
          </c:extLst>
        </c:ser>
        <c:ser>
          <c:idx val="0"/>
          <c:order val="1"/>
          <c:tx>
            <c:strRef>
              <c:f>'[1]3.3.10'!$A$542</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'[1]3.3.10'!$B$500:$P$500</c15:sqref>
                  </c15:fullRef>
                </c:ext>
              </c:extLst>
              <c:f>('[1]3.3.10'!$B$500,'[1]3.3.10'!$D$500:$F$500,'[1]3.3.10'!$H$500:$I$500,'[1]3.3.10'!$K$500,'[1]3.3.10'!$M$500:$P$500)</c:f>
              <c:strCache>
                <c:ptCount val="11"/>
                <c:pt idx="0">
                  <c:v>$1–$1,000</c:v>
                </c:pt>
                <c:pt idx="1">
                  <c:v>$1,001–
$10,000</c:v>
                </c:pt>
                <c:pt idx="2">
                  <c:v>$10,001–
$50,000</c:v>
                </c:pt>
                <c:pt idx="3">
                  <c:v>$50,001–
$150,000</c:v>
                </c:pt>
                <c:pt idx="4">
                  <c:v>$150,001–
$250,000</c:v>
                </c:pt>
                <c:pt idx="5">
                  <c:v>$250,001–
$500,000</c:v>
                </c:pt>
                <c:pt idx="6">
                  <c:v>$500,001 – less than $1.5 million</c:v>
                </c:pt>
                <c:pt idx="7">
                  <c:v>$1.5 million – 
$5 million</c:v>
                </c:pt>
                <c:pt idx="8">
                  <c:v>Over $5 million</c:v>
                </c:pt>
                <c:pt idx="9">
                  <c:v>Unknown</c:v>
                </c:pt>
                <c:pt idx="10">
                  <c:v>Not applicable</c:v>
                </c:pt>
              </c:strCache>
            </c:strRef>
          </c:cat>
          <c:val>
            <c:numRef>
              <c:extLst>
                <c:ext xmlns:c15="http://schemas.microsoft.com/office/drawing/2012/chart" uri="{02D57815-91ED-43cb-92C2-25804820EDAC}">
                  <c15:fullRef>
                    <c15:sqref>'[1]3.3.10'!$B$542:$P$542</c15:sqref>
                  </c15:fullRef>
                </c:ext>
              </c:extLst>
              <c:f>('[1]3.3.10'!$B$542,'[1]3.3.10'!$D$542:$F$542,'[1]3.3.10'!$H$542:$I$542,'[1]3.3.10'!$K$542,'[1]3.3.10'!$M$542:$P$542)</c:f>
              <c:numCache>
                <c:formatCode>General</c:formatCode>
                <c:ptCount val="11"/>
                <c:pt idx="0">
                  <c:v>2.3868110236220472E-2</c:v>
                </c:pt>
                <c:pt idx="1">
                  <c:v>8.8090551181102358E-2</c:v>
                </c:pt>
                <c:pt idx="2">
                  <c:v>0.14099409448818898</c:v>
                </c:pt>
                <c:pt idx="3">
                  <c:v>8.9074803149606294E-2</c:v>
                </c:pt>
                <c:pt idx="4">
                  <c:v>2.3868110236220472E-2</c:v>
                </c:pt>
                <c:pt idx="5">
                  <c:v>1.6978346456692914E-2</c:v>
                </c:pt>
                <c:pt idx="6">
                  <c:v>9.1043307086614168E-3</c:v>
                </c:pt>
                <c:pt idx="7">
                  <c:v>1.968503937007874E-3</c:v>
                </c:pt>
                <c:pt idx="8">
                  <c:v>4.921259842519685E-4</c:v>
                </c:pt>
                <c:pt idx="9">
                  <c:v>1.3779527559055118E-2</c:v>
                </c:pt>
                <c:pt idx="10">
                  <c:v>0.59178149606299213</c:v>
                </c:pt>
              </c:numCache>
            </c:numRef>
          </c:val>
          <c:extLst xmlns:c15="http://schemas.microsoft.com/office/drawing/2012/chart">
            <c:ext xmlns:c16="http://schemas.microsoft.com/office/drawing/2014/chart" uri="{C3380CC4-5D6E-409C-BE32-E72D297353CC}">
              <c16:uniqueId val="{00000003-1258-4CE4-A990-CF28A1467E07}"/>
            </c:ext>
          </c:extLst>
        </c:ser>
        <c:ser>
          <c:idx val="1"/>
          <c:order val="2"/>
          <c:tx>
            <c:strRef>
              <c:f>'[1]3.3.10'!$A$543</c:f>
              <c:strCache>
                <c:ptCount val="1"/>
                <c:pt idx="0">
                  <c:v>2022-2023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'[1]3.3.10'!$B$500:$P$500</c15:sqref>
                  </c15:fullRef>
                </c:ext>
              </c:extLst>
              <c:f>('[1]3.3.10'!$B$500,'[1]3.3.10'!$D$500:$F$500,'[1]3.3.10'!$H$500:$I$500,'[1]3.3.10'!$K$500,'[1]3.3.10'!$M$500:$P$500)</c:f>
              <c:strCache>
                <c:ptCount val="11"/>
                <c:pt idx="0">
                  <c:v>$1–$1,000</c:v>
                </c:pt>
                <c:pt idx="1">
                  <c:v>$1,001–
$10,000</c:v>
                </c:pt>
                <c:pt idx="2">
                  <c:v>$10,001–
$50,000</c:v>
                </c:pt>
                <c:pt idx="3">
                  <c:v>$50,001–
$150,000</c:v>
                </c:pt>
                <c:pt idx="4">
                  <c:v>$150,001–
$250,000</c:v>
                </c:pt>
                <c:pt idx="5">
                  <c:v>$250,001–
$500,000</c:v>
                </c:pt>
                <c:pt idx="6">
                  <c:v>$500,001 – less than $1.5 million</c:v>
                </c:pt>
                <c:pt idx="7">
                  <c:v>$1.5 million – 
$5 million</c:v>
                </c:pt>
                <c:pt idx="8">
                  <c:v>Over $5 million</c:v>
                </c:pt>
                <c:pt idx="9">
                  <c:v>Unknown</c:v>
                </c:pt>
                <c:pt idx="10">
                  <c:v>Not applicable</c:v>
                </c:pt>
              </c:strCache>
            </c:strRef>
          </c:cat>
          <c:val>
            <c:numRef>
              <c:extLst>
                <c:ext xmlns:c15="http://schemas.microsoft.com/office/drawing/2012/chart" uri="{02D57815-91ED-43cb-92C2-25804820EDAC}">
                  <c15:fullRef>
                    <c15:sqref>'[1]3.3.10'!$B$543:$P$543</c15:sqref>
                  </c15:fullRef>
                </c:ext>
              </c:extLst>
              <c:f>('[1]3.3.10'!$B$543,'[1]3.3.10'!$D$543:$F$543,'[1]3.3.10'!$H$543:$I$543,'[1]3.3.10'!$K$543,'[1]3.3.10'!$M$543:$P$543)</c:f>
              <c:numCache>
                <c:formatCode>General</c:formatCode>
                <c:ptCount val="11"/>
                <c:pt idx="0">
                  <c:v>2.2426470588235294E-2</c:v>
                </c:pt>
                <c:pt idx="1">
                  <c:v>8.6580882352941174E-2</c:v>
                </c:pt>
                <c:pt idx="2">
                  <c:v>0.14871323529411765</c:v>
                </c:pt>
                <c:pt idx="3">
                  <c:v>0.10422794117647059</c:v>
                </c:pt>
                <c:pt idx="4">
                  <c:v>3.1433823529411764E-2</c:v>
                </c:pt>
                <c:pt idx="5">
                  <c:v>2.3161764705882354E-2</c:v>
                </c:pt>
                <c:pt idx="6">
                  <c:v>1.1948529411764705E-2</c:v>
                </c:pt>
                <c:pt idx="7">
                  <c:v>3.3088235294117647E-3</c:v>
                </c:pt>
                <c:pt idx="8">
                  <c:v>0</c:v>
                </c:pt>
                <c:pt idx="9">
                  <c:v>1.3235294117647059E-2</c:v>
                </c:pt>
                <c:pt idx="10">
                  <c:v>0.55496323529411762</c:v>
                </c:pt>
              </c:numCache>
            </c:numRef>
          </c:val>
          <c:extLst xmlns:c15="http://schemas.microsoft.com/office/drawing/2012/chart">
            <c:ext xmlns:c16="http://schemas.microsoft.com/office/drawing/2014/chart" uri="{C3380CC4-5D6E-409C-BE32-E72D297353CC}">
              <c16:uniqueId val="{00000004-1258-4CE4-A990-CF28A1467E07}"/>
            </c:ext>
          </c:extLst>
        </c:ser>
        <c:ser>
          <c:idx val="2"/>
          <c:order val="3"/>
          <c:tx>
            <c:strRef>
              <c:f>'[1]3.3.10'!$A$544</c:f>
              <c:strCache>
                <c:ptCount val="1"/>
                <c:pt idx="0">
                  <c:v>2023-2024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'[1]3.3.10'!$B$500:$P$500</c15:sqref>
                  </c15:fullRef>
                </c:ext>
              </c:extLst>
              <c:f>('[1]3.3.10'!$B$500,'[1]3.3.10'!$D$500:$F$500,'[1]3.3.10'!$H$500:$I$500,'[1]3.3.10'!$K$500,'[1]3.3.10'!$M$500:$P$500)</c:f>
              <c:strCache>
                <c:ptCount val="11"/>
                <c:pt idx="0">
                  <c:v>$1–$1,000</c:v>
                </c:pt>
                <c:pt idx="1">
                  <c:v>$1,001–
$10,000</c:v>
                </c:pt>
                <c:pt idx="2">
                  <c:v>$10,001–
$50,000</c:v>
                </c:pt>
                <c:pt idx="3">
                  <c:v>$50,001–
$150,000</c:v>
                </c:pt>
                <c:pt idx="4">
                  <c:v>$150,001–
$250,000</c:v>
                </c:pt>
                <c:pt idx="5">
                  <c:v>$250,001–
$500,000</c:v>
                </c:pt>
                <c:pt idx="6">
                  <c:v>$500,001 – less than $1.5 million</c:v>
                </c:pt>
                <c:pt idx="7">
                  <c:v>$1.5 million – 
$5 million</c:v>
                </c:pt>
                <c:pt idx="8">
                  <c:v>Over $5 million</c:v>
                </c:pt>
                <c:pt idx="9">
                  <c:v>Unknown</c:v>
                </c:pt>
                <c:pt idx="10">
                  <c:v>Not applicable</c:v>
                </c:pt>
              </c:strCache>
            </c:strRef>
          </c:cat>
          <c:val>
            <c:numRef>
              <c:extLst>
                <c:ext xmlns:c15="http://schemas.microsoft.com/office/drawing/2012/chart" uri="{02D57815-91ED-43cb-92C2-25804820EDAC}">
                  <c15:fullRef>
                    <c15:sqref>'[1]3.3.10'!$B$544:$P$544</c15:sqref>
                  </c15:fullRef>
                </c:ext>
              </c:extLst>
              <c:f>('[1]3.3.10'!$B$544,'[1]3.3.10'!$D$544:$F$544,'[1]3.3.10'!$H$544:$I$544,'[1]3.3.10'!$K$544,'[1]3.3.10'!$M$544:$P$544)</c:f>
              <c:numCache>
                <c:formatCode>General</c:formatCode>
                <c:ptCount val="11"/>
                <c:pt idx="0">
                  <c:v>1.9295774647887325E-2</c:v>
                </c:pt>
                <c:pt idx="1">
                  <c:v>8.4507042253521125E-2</c:v>
                </c:pt>
                <c:pt idx="2">
                  <c:v>0.1508450704225352</c:v>
                </c:pt>
                <c:pt idx="3">
                  <c:v>0.1076056338028169</c:v>
                </c:pt>
                <c:pt idx="4">
                  <c:v>3.4507042253521129E-2</c:v>
                </c:pt>
                <c:pt idx="5">
                  <c:v>2.9295774647887324E-2</c:v>
                </c:pt>
                <c:pt idx="6">
                  <c:v>1.704225352112676E-2</c:v>
                </c:pt>
                <c:pt idx="7">
                  <c:v>3.2394366197183097E-3</c:v>
                </c:pt>
                <c:pt idx="8">
                  <c:v>2.8169014084507044E-4</c:v>
                </c:pt>
                <c:pt idx="9">
                  <c:v>1.5774647887323943E-2</c:v>
                </c:pt>
                <c:pt idx="10">
                  <c:v>0.5376056338028169</c:v>
                </c:pt>
              </c:numCache>
            </c:numRef>
          </c:val>
          <c:extLst>
            <c:ext xmlns:c16="http://schemas.microsoft.com/office/drawing/2014/chart" uri="{C3380CC4-5D6E-409C-BE32-E72D297353CC}">
              <c16:uniqueId val="{00000005-1258-4CE4-A990-CF28A1467E07}"/>
            </c:ext>
          </c:extLst>
        </c:ser>
        <c:ser>
          <c:idx val="3"/>
          <c:order val="4"/>
          <c:tx>
            <c:strRef>
              <c:f>'3.3.10'!$A$561</c:f>
              <c:strCache>
                <c:ptCount val="1"/>
                <c:pt idx="0">
                  <c:v>2024-2025</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11"/>
              <c:pt idx="0">
                <c:v>$1–$1,000</c:v>
              </c:pt>
              <c:pt idx="1">
                <c:v>$1,001–
$10,000</c:v>
              </c:pt>
              <c:pt idx="2">
                <c:v>$10,001–
$50,000</c:v>
              </c:pt>
              <c:pt idx="3">
                <c:v>$50,001–
$150,000</c:v>
              </c:pt>
              <c:pt idx="4">
                <c:v>$150,001–
$250,000</c:v>
              </c:pt>
              <c:pt idx="5">
                <c:v>$250,001–
$500,000</c:v>
              </c:pt>
              <c:pt idx="6">
                <c:v>$500,001 – less than $1.5 million</c:v>
              </c:pt>
              <c:pt idx="7">
                <c:v>$1.5 million – 
$5 million</c:v>
              </c:pt>
              <c:pt idx="8">
                <c:v>Over $5 million</c:v>
              </c:pt>
              <c:pt idx="9">
                <c:v>Unknown</c:v>
              </c:pt>
              <c:pt idx="10">
                <c:v>Not applicable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'3.3.10'!$B$561:$P$561</c15:sqref>
                  </c15:fullRef>
                </c:ext>
              </c:extLst>
              <c:f>('3.3.10'!$B$561,'3.3.10'!$D$561:$F$561,'3.3.10'!$H$561:$I$561,'3.3.10'!$K$561,'3.3.10'!$M$561:$P$561)</c:f>
              <c:numCache>
                <c:formatCode>0.0%</c:formatCode>
                <c:ptCount val="11"/>
                <c:pt idx="0">
                  <c:v>2.3265519040166927E-2</c:v>
                </c:pt>
                <c:pt idx="1">
                  <c:v>8.1690140845070425E-2</c:v>
                </c:pt>
                <c:pt idx="2">
                  <c:v>0.15190401669274908</c:v>
                </c:pt>
                <c:pt idx="3">
                  <c:v>0.10871152842983829</c:v>
                </c:pt>
                <c:pt idx="4">
                  <c:v>3.9019300991131975E-2</c:v>
                </c:pt>
                <c:pt idx="5">
                  <c:v>3.7245696400625979E-2</c:v>
                </c:pt>
                <c:pt idx="6">
                  <c:v>1.8675013041210223E-2</c:v>
                </c:pt>
                <c:pt idx="7">
                  <c:v>2.6082420448617634E-3</c:v>
                </c:pt>
                <c:pt idx="8">
                  <c:v>1.0432968179447053E-4</c:v>
                </c:pt>
                <c:pt idx="9">
                  <c:v>1.4919144496609285E-2</c:v>
                </c:pt>
                <c:pt idx="10">
                  <c:v>0.52185706833594159</c:v>
                </c:pt>
              </c:numCache>
            </c:numRef>
          </c:val>
          <c:extLst>
            <c:ext xmlns:c16="http://schemas.microsoft.com/office/drawing/2014/chart" uri="{C3380CC4-5D6E-409C-BE32-E72D297353CC}">
              <c16:uniqueId val="{00000000-A8C4-42DF-B665-97B5FBE5FEA1}"/>
            </c:ext>
          </c:extLst>
        </c:ser>
        <c:dLbls>
          <c:showLegendKey val="0"/>
          <c:showVal val="1"/>
          <c:showCatName val="0"/>
          <c:showSerName val="0"/>
          <c:showPercent val="0"/>
          <c:showBubbleSize val="0"/>
        </c:dLbls>
        <c:gapWidth val="150"/>
        <c:axId val="182512256"/>
        <c:axId val="182514048"/>
        <c:extLst/>
      </c:barChart>
      <c:catAx>
        <c:axId val="18251225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2514048"/>
        <c:crosses val="autoZero"/>
        <c:auto val="1"/>
        <c:lblAlgn val="ctr"/>
        <c:lblOffset val="100"/>
        <c:tickLblSkip val="1"/>
        <c:noMultiLvlLbl val="0"/>
      </c:catAx>
      <c:valAx>
        <c:axId val="182514048"/>
        <c:scaling>
          <c:orientation val="minMax"/>
          <c:max val="0.60000000000000009"/>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2512256"/>
        <c:crosses val="autoZero"/>
        <c:crossBetween val="between"/>
      </c:valAx>
      <c:spPr>
        <a:solidFill>
          <a:schemeClr val="bg1"/>
        </a:solidFill>
        <a:ln>
          <a:noFill/>
        </a:ln>
        <a:effectLst/>
      </c:spPr>
    </c:plotArea>
    <c:legend>
      <c:legendPos val="r"/>
      <c:layout>
        <c:manualLayout>
          <c:xMode val="edge"/>
          <c:yMode val="edge"/>
          <c:x val="0.93094686213225164"/>
          <c:y val="0.3498632047095635"/>
          <c:w val="3.3552487602416123E-2"/>
          <c:h val="0.25448242155495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411" l="0.70000000000000062" r="0.70000000000000062" t="0.750000000000004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372869178173453E-2"/>
          <c:y val="8.2212760696375176E-2"/>
          <c:w val="0.87434205548654476"/>
          <c:h val="0.78882952862215361"/>
        </c:manualLayout>
      </c:layout>
      <c:barChart>
        <c:barDir val="col"/>
        <c:grouping val="clustered"/>
        <c:varyColors val="0"/>
        <c:ser>
          <c:idx val="3"/>
          <c:order val="0"/>
          <c:tx>
            <c:strRef>
              <c:f>'3.3.11'!$A$48</c:f>
              <c:strCache>
                <c:ptCount val="1"/>
                <c:pt idx="0">
                  <c:v>2020-2021</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'3.3.11'!$B$6:$K$6</c15:sqref>
                  </c15:fullRef>
                </c:ext>
              </c:extLst>
              <c:f>('3.3.11'!$B$6:$C$6,'3.3.11'!$E$6:$F$6,'3.3.11'!$H$6:$K$6)</c:f>
              <c:strCache>
                <c:ptCount val="8"/>
                <c:pt idx="0">
                  <c:v>$0</c:v>
                </c:pt>
                <c:pt idx="1">
                  <c:v>$1–$250,000</c:v>
                </c:pt>
                <c:pt idx="2">
                  <c:v>$250,001–
$500,000</c:v>
                </c:pt>
                <c:pt idx="3">
                  <c:v>$500,001–less than $1 million</c:v>
                </c:pt>
                <c:pt idx="4">
                  <c:v>$1 million–less than $5 million</c:v>
                </c:pt>
                <c:pt idx="5">
                  <c:v>$5 million–
$10 million</c:v>
                </c:pt>
                <c:pt idx="6">
                  <c:v>Over $10 million</c:v>
                </c:pt>
                <c:pt idx="7">
                  <c:v>Unknown</c:v>
                </c:pt>
              </c:strCache>
            </c:strRef>
          </c:cat>
          <c:val>
            <c:numRef>
              <c:extLst>
                <c:ext xmlns:c15="http://schemas.microsoft.com/office/drawing/2012/chart" uri="{02D57815-91ED-43cb-92C2-25804820EDAC}">
                  <c15:fullRef>
                    <c15:sqref>'3.3.11'!$B$48:$K$48</c15:sqref>
                  </c15:fullRef>
                </c:ext>
              </c:extLst>
              <c:f>('3.3.11'!$B$48:$C$48,'3.3.11'!$E$48:$F$48,'3.3.11'!$H$48:$K$48)</c:f>
              <c:numCache>
                <c:formatCode>0.0%</c:formatCode>
                <c:ptCount val="8"/>
                <c:pt idx="0">
                  <c:v>0.70762905436272272</c:v>
                </c:pt>
                <c:pt idx="1">
                  <c:v>0.12174508908177249</c:v>
                </c:pt>
                <c:pt idx="2">
                  <c:v>2.8095020557332116E-2</c:v>
                </c:pt>
                <c:pt idx="3">
                  <c:v>2.5354042941982641E-2</c:v>
                </c:pt>
                <c:pt idx="4">
                  <c:v>4.842393787117405E-2</c:v>
                </c:pt>
                <c:pt idx="5">
                  <c:v>1.1192325262677022E-2</c:v>
                </c:pt>
                <c:pt idx="6">
                  <c:v>3.0379168570123342E-2</c:v>
                </c:pt>
                <c:pt idx="7">
                  <c:v>2.7181361352215622E-2</c:v>
                </c:pt>
              </c:numCache>
            </c:numRef>
          </c:val>
          <c:extLst xmlns:c15="http://schemas.microsoft.com/office/drawing/2012/chart">
            <c:ext xmlns:c16="http://schemas.microsoft.com/office/drawing/2014/chart" uri="{C3380CC4-5D6E-409C-BE32-E72D297353CC}">
              <c16:uniqueId val="{00000006-D619-47B8-B008-3B5AF9BBFBD3}"/>
            </c:ext>
          </c:extLst>
        </c:ser>
        <c:ser>
          <c:idx val="4"/>
          <c:order val="1"/>
          <c:tx>
            <c:strRef>
              <c:f>'3.3.11'!$A$49</c:f>
              <c:strCache>
                <c:ptCount val="1"/>
                <c:pt idx="0">
                  <c:v>2021-2022</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'3.3.11'!$B$6:$K$6</c15:sqref>
                  </c15:fullRef>
                </c:ext>
              </c:extLst>
              <c:f>('3.3.11'!$B$6:$C$6,'3.3.11'!$E$6:$F$6,'3.3.11'!$H$6:$K$6)</c:f>
              <c:strCache>
                <c:ptCount val="8"/>
                <c:pt idx="0">
                  <c:v>$0</c:v>
                </c:pt>
                <c:pt idx="1">
                  <c:v>$1–$250,000</c:v>
                </c:pt>
                <c:pt idx="2">
                  <c:v>$250,001–
$500,000</c:v>
                </c:pt>
                <c:pt idx="3">
                  <c:v>$500,001–less than $1 million</c:v>
                </c:pt>
                <c:pt idx="4">
                  <c:v>$1 million–less than $5 million</c:v>
                </c:pt>
                <c:pt idx="5">
                  <c:v>$5 million–
$10 million</c:v>
                </c:pt>
                <c:pt idx="6">
                  <c:v>Over $10 million</c:v>
                </c:pt>
                <c:pt idx="7">
                  <c:v>Unknown</c:v>
                </c:pt>
              </c:strCache>
            </c:strRef>
          </c:cat>
          <c:val>
            <c:numRef>
              <c:extLst>
                <c:ext xmlns:c15="http://schemas.microsoft.com/office/drawing/2012/chart" uri="{02D57815-91ED-43cb-92C2-25804820EDAC}">
                  <c15:fullRef>
                    <c15:sqref>'3.3.11'!$B$49:$K$49</c15:sqref>
                  </c15:fullRef>
                </c:ext>
              </c:extLst>
              <c:f>('3.3.11'!$B$49:$C$49,'3.3.11'!$E$49:$F$49,'3.3.11'!$H$49:$K$49)</c:f>
              <c:numCache>
                <c:formatCode>0.0%</c:formatCode>
                <c:ptCount val="8"/>
                <c:pt idx="0">
                  <c:v>0.71678149606299213</c:v>
                </c:pt>
                <c:pt idx="1">
                  <c:v>0.12426181102362205</c:v>
                </c:pt>
                <c:pt idx="2">
                  <c:v>3.2480314960629919E-2</c:v>
                </c:pt>
                <c:pt idx="3">
                  <c:v>4.0108267716535431E-2</c:v>
                </c:pt>
                <c:pt idx="4">
                  <c:v>1.9931102362204724E-2</c:v>
                </c:pt>
                <c:pt idx="5">
                  <c:v>2.8543307086614175E-2</c:v>
                </c:pt>
                <c:pt idx="6">
                  <c:v>1.9931102362204724E-2</c:v>
                </c:pt>
                <c:pt idx="7">
                  <c:v>2.8543307086614175E-2</c:v>
                </c:pt>
              </c:numCache>
            </c:numRef>
          </c:val>
          <c:extLst xmlns:c15="http://schemas.microsoft.com/office/drawing/2012/chart">
            <c:ext xmlns:c16="http://schemas.microsoft.com/office/drawing/2014/chart" uri="{C3380CC4-5D6E-409C-BE32-E72D297353CC}">
              <c16:uniqueId val="{00000000-D619-47B8-B008-3B5AF9BBFBD3}"/>
            </c:ext>
          </c:extLst>
        </c:ser>
        <c:ser>
          <c:idx val="5"/>
          <c:order val="2"/>
          <c:tx>
            <c:strRef>
              <c:f>'3.3.11'!$A$50</c:f>
              <c:strCache>
                <c:ptCount val="1"/>
                <c:pt idx="0">
                  <c:v>2022-2023</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'3.3.11'!$B$6:$K$6</c15:sqref>
                  </c15:fullRef>
                </c:ext>
              </c:extLst>
              <c:f>('3.3.11'!$B$6:$C$6,'3.3.11'!$E$6:$F$6,'3.3.11'!$H$6:$K$6)</c:f>
              <c:strCache>
                <c:ptCount val="8"/>
                <c:pt idx="0">
                  <c:v>$0</c:v>
                </c:pt>
                <c:pt idx="1">
                  <c:v>$1–$250,000</c:v>
                </c:pt>
                <c:pt idx="2">
                  <c:v>$250,001–
$500,000</c:v>
                </c:pt>
                <c:pt idx="3">
                  <c:v>$500,001–less than $1 million</c:v>
                </c:pt>
                <c:pt idx="4">
                  <c:v>$1 million–less than $5 million</c:v>
                </c:pt>
                <c:pt idx="5">
                  <c:v>$5 million–
$10 million</c:v>
                </c:pt>
                <c:pt idx="6">
                  <c:v>Over $10 million</c:v>
                </c:pt>
                <c:pt idx="7">
                  <c:v>Unknown</c:v>
                </c:pt>
              </c:strCache>
            </c:strRef>
          </c:cat>
          <c:val>
            <c:numRef>
              <c:extLst>
                <c:ext xmlns:c15="http://schemas.microsoft.com/office/drawing/2012/chart" uri="{02D57815-91ED-43cb-92C2-25804820EDAC}">
                  <c15:fullRef>
                    <c15:sqref>'3.3.11'!$B$50:$K$50</c15:sqref>
                  </c15:fullRef>
                </c:ext>
              </c:extLst>
              <c:f>('3.3.11'!$B$50:$C$50,'3.3.11'!$E$50:$F$50,'3.3.11'!$H$50:$K$50)</c:f>
              <c:numCache>
                <c:formatCode>0.0%</c:formatCode>
                <c:ptCount val="8"/>
                <c:pt idx="0">
                  <c:v>0.73731617647058822</c:v>
                </c:pt>
                <c:pt idx="1">
                  <c:v>0.12040441176470588</c:v>
                </c:pt>
                <c:pt idx="2">
                  <c:v>2.9779411764705881E-2</c:v>
                </c:pt>
                <c:pt idx="3">
                  <c:v>3.9889705882352938E-2</c:v>
                </c:pt>
                <c:pt idx="4">
                  <c:v>1.8933823529411763E-2</c:v>
                </c:pt>
                <c:pt idx="5">
                  <c:v>2.6286764705882353E-2</c:v>
                </c:pt>
                <c:pt idx="6">
                  <c:v>1.8933823529411763E-2</c:v>
                </c:pt>
                <c:pt idx="7">
                  <c:v>2.6286764705882353E-2</c:v>
                </c:pt>
              </c:numCache>
            </c:numRef>
          </c:val>
          <c:extLst xmlns:c15="http://schemas.microsoft.com/office/drawing/2012/chart">
            <c:ext xmlns:c16="http://schemas.microsoft.com/office/drawing/2014/chart" uri="{C3380CC4-5D6E-409C-BE32-E72D297353CC}">
              <c16:uniqueId val="{00000001-D619-47B8-B008-3B5AF9BBFBD3}"/>
            </c:ext>
          </c:extLst>
        </c:ser>
        <c:ser>
          <c:idx val="7"/>
          <c:order val="3"/>
          <c:tx>
            <c:strRef>
              <c:f>'3.3.11'!$A$51</c:f>
              <c:strCache>
                <c:ptCount val="1"/>
                <c:pt idx="0">
                  <c:v>2023-2024</c:v>
                </c:pt>
              </c:strCache>
            </c:strRef>
          </c:tx>
          <c:spPr>
            <a:solidFill>
              <a:schemeClr val="accent2">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'3.3.11'!$B$6:$K$6</c15:sqref>
                  </c15:fullRef>
                </c:ext>
              </c:extLst>
              <c:f>('3.3.11'!$B$6:$C$6,'3.3.11'!$E$6:$F$6,'3.3.11'!$H$6:$K$6)</c:f>
              <c:strCache>
                <c:ptCount val="8"/>
                <c:pt idx="0">
                  <c:v>$0</c:v>
                </c:pt>
                <c:pt idx="1">
                  <c:v>$1–$250,000</c:v>
                </c:pt>
                <c:pt idx="2">
                  <c:v>$250,001–
$500,000</c:v>
                </c:pt>
                <c:pt idx="3">
                  <c:v>$500,001–less than $1 million</c:v>
                </c:pt>
                <c:pt idx="4">
                  <c:v>$1 million–less than $5 million</c:v>
                </c:pt>
                <c:pt idx="5">
                  <c:v>$5 million–
$10 million</c:v>
                </c:pt>
                <c:pt idx="6">
                  <c:v>Over $10 million</c:v>
                </c:pt>
                <c:pt idx="7">
                  <c:v>Unknown</c:v>
                </c:pt>
              </c:strCache>
            </c:strRef>
          </c:cat>
          <c:val>
            <c:numRef>
              <c:extLst>
                <c:ext xmlns:c15="http://schemas.microsoft.com/office/drawing/2012/chart" uri="{02D57815-91ED-43cb-92C2-25804820EDAC}">
                  <c15:fullRef>
                    <c15:sqref>'3.3.11'!$B$51:$K$51</c15:sqref>
                  </c15:fullRef>
                </c:ext>
              </c:extLst>
              <c:f>('3.3.11'!$B$51:$C$51,'3.3.11'!$E$51:$F$51,'3.3.11'!$H$51:$K$51)</c:f>
              <c:numCache>
                <c:formatCode>0.0%</c:formatCode>
                <c:ptCount val="8"/>
                <c:pt idx="0">
                  <c:v>0.70436619718309856</c:v>
                </c:pt>
                <c:pt idx="1">
                  <c:v>0.13788732394366196</c:v>
                </c:pt>
                <c:pt idx="2">
                  <c:v>3.1830985915492958E-2</c:v>
                </c:pt>
                <c:pt idx="3">
                  <c:v>4.0985915492957749E-2</c:v>
                </c:pt>
                <c:pt idx="4">
                  <c:v>2.2112676056338029E-2</c:v>
                </c:pt>
                <c:pt idx="5">
                  <c:v>2.7323943661971831E-2</c:v>
                </c:pt>
                <c:pt idx="6">
                  <c:v>2.2112676056338029E-2</c:v>
                </c:pt>
                <c:pt idx="7">
                  <c:v>2.7323943661971831E-2</c:v>
                </c:pt>
              </c:numCache>
            </c:numRef>
          </c:val>
          <c:extLst xmlns:c15="http://schemas.microsoft.com/office/drawing/2012/chart">
            <c:ext xmlns:c16="http://schemas.microsoft.com/office/drawing/2014/chart" uri="{C3380CC4-5D6E-409C-BE32-E72D297353CC}">
              <c16:uniqueId val="{00000002-D619-47B8-B008-3B5AF9BBFBD3}"/>
            </c:ext>
          </c:extLst>
        </c:ser>
        <c:ser>
          <c:idx val="0"/>
          <c:order val="4"/>
          <c:tx>
            <c:strRef>
              <c:f>'3.3.11'!$A$52</c:f>
              <c:strCache>
                <c:ptCount val="1"/>
                <c:pt idx="0">
                  <c:v>2024-2025</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'3.3.11'!$B$6:$K$6</c15:sqref>
                  </c15:fullRef>
                </c:ext>
              </c:extLst>
              <c:f>('3.3.11'!$B$6:$C$6,'3.3.11'!$E$6:$F$6,'3.3.11'!$H$6:$K$6)</c:f>
              <c:strCache>
                <c:ptCount val="8"/>
                <c:pt idx="0">
                  <c:v>$0</c:v>
                </c:pt>
                <c:pt idx="1">
                  <c:v>$1–$250,000</c:v>
                </c:pt>
                <c:pt idx="2">
                  <c:v>$250,001–
$500,000</c:v>
                </c:pt>
                <c:pt idx="3">
                  <c:v>$500,001–less than $1 million</c:v>
                </c:pt>
                <c:pt idx="4">
                  <c:v>$1 million–less than $5 million</c:v>
                </c:pt>
                <c:pt idx="5">
                  <c:v>$5 million–
$10 million</c:v>
                </c:pt>
                <c:pt idx="6">
                  <c:v>Over $10 million</c:v>
                </c:pt>
                <c:pt idx="7">
                  <c:v>Unknown</c:v>
                </c:pt>
              </c:strCache>
            </c:strRef>
          </c:cat>
          <c:val>
            <c:numRef>
              <c:extLst>
                <c:ext xmlns:c15="http://schemas.microsoft.com/office/drawing/2012/chart" uri="{02D57815-91ED-43cb-92C2-25804820EDAC}">
                  <c15:fullRef>
                    <c15:sqref>'3.3.11'!$B$52:$K$52</c15:sqref>
                  </c15:fullRef>
                </c:ext>
              </c:extLst>
              <c:f>('3.3.11'!$B$52:$C$52,'3.3.11'!$E$52:$F$52,'3.3.11'!$H$52:$K$52)</c:f>
              <c:numCache>
                <c:formatCode>0.0%</c:formatCode>
                <c:ptCount val="8"/>
                <c:pt idx="0">
                  <c:v>0.68930620761606676</c:v>
                </c:pt>
                <c:pt idx="1">
                  <c:v>0.15732916014606155</c:v>
                </c:pt>
                <c:pt idx="2">
                  <c:v>3.1716223265519039E-2</c:v>
                </c:pt>
                <c:pt idx="3">
                  <c:v>3.954094940010433E-2</c:v>
                </c:pt>
                <c:pt idx="4">
                  <c:v>1.7527386541471048E-2</c:v>
                </c:pt>
                <c:pt idx="5">
                  <c:v>3.3594157537819511E-2</c:v>
                </c:pt>
                <c:pt idx="6">
                  <c:v>1.7527386541471048E-2</c:v>
                </c:pt>
                <c:pt idx="7">
                  <c:v>3.3594157537819511E-2</c:v>
                </c:pt>
              </c:numCache>
            </c:numRef>
          </c:val>
          <c:extLst>
            <c:ext xmlns:c16="http://schemas.microsoft.com/office/drawing/2014/chart" uri="{C3380CC4-5D6E-409C-BE32-E72D297353CC}">
              <c16:uniqueId val="{00000003-D619-47B8-B008-3B5AF9BBFBD3}"/>
            </c:ext>
          </c:extLst>
        </c:ser>
        <c:dLbls>
          <c:showLegendKey val="0"/>
          <c:showVal val="1"/>
          <c:showCatName val="0"/>
          <c:showSerName val="0"/>
          <c:showPercent val="0"/>
          <c:showBubbleSize val="0"/>
        </c:dLbls>
        <c:gapWidth val="150"/>
        <c:axId val="182672768"/>
        <c:axId val="182686848"/>
        <c:extLst/>
      </c:barChart>
      <c:catAx>
        <c:axId val="18267276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2686848"/>
        <c:crosses val="autoZero"/>
        <c:auto val="1"/>
        <c:lblAlgn val="ctr"/>
        <c:lblOffset val="100"/>
        <c:noMultiLvlLbl val="0"/>
      </c:catAx>
      <c:valAx>
        <c:axId val="18268684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2672768"/>
        <c:crosses val="autoZero"/>
        <c:crossBetween val="between"/>
      </c:valAx>
      <c:spPr>
        <a:solidFill>
          <a:schemeClr val="bg1"/>
        </a:solidFill>
        <a:ln>
          <a:noFill/>
        </a:ln>
        <a:effectLst/>
      </c:spPr>
    </c:plotArea>
    <c:legend>
      <c:legendPos val="r"/>
      <c:layout>
        <c:manualLayout>
          <c:xMode val="edge"/>
          <c:yMode val="edge"/>
          <c:x val="0.92147251661377261"/>
          <c:y val="0.27181256754670374"/>
          <c:w val="7.2449491015432008E-2"/>
          <c:h val="0.364539005081610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455" l="0.70000000000000062" r="0.70000000000000062" t="0.75000000000000455"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0"/>
          <c:tx>
            <c:strRef>
              <c:f>'3.3.12'!$A$48</c:f>
              <c:strCache>
                <c:ptCount val="1"/>
                <c:pt idx="0">
                  <c:v>2020-2021</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'3.3.12'!$B$6:$K$6</c15:sqref>
                  </c15:fullRef>
                </c:ext>
              </c:extLst>
              <c:f>('3.3.12'!$B$6:$D$6,'3.3.12'!$G$6,'3.3.12'!$I$6:$K$6)</c:f>
              <c:strCache>
                <c:ptCount val="7"/>
                <c:pt idx="0">
                  <c:v>$0</c:v>
                </c:pt>
                <c:pt idx="1">
                  <c:v>$1–$100,000</c:v>
                </c:pt>
                <c:pt idx="2">
                  <c:v>$100,001–
$250,000</c:v>
                </c:pt>
                <c:pt idx="3">
                  <c:v>$250,001–
$500,000</c:v>
                </c:pt>
                <c:pt idx="4">
                  <c:v>$500,001–less than $1 million</c:v>
                </c:pt>
                <c:pt idx="5">
                  <c:v>Over $1 million</c:v>
                </c:pt>
                <c:pt idx="6">
                  <c:v>Unknown</c:v>
                </c:pt>
              </c:strCache>
            </c:strRef>
          </c:cat>
          <c:val>
            <c:numRef>
              <c:extLst>
                <c:ext xmlns:c15="http://schemas.microsoft.com/office/drawing/2012/chart" uri="{02D57815-91ED-43cb-92C2-25804820EDAC}">
                  <c15:fullRef>
                    <c15:sqref>'3.3.12'!$B$48:$K$48</c15:sqref>
                  </c15:fullRef>
                </c:ext>
              </c:extLst>
              <c:f>('3.3.12'!$B$48:$D$48,'3.3.12'!$G$48,'3.3.12'!$I$48:$K$48)</c:f>
              <c:numCache>
                <c:formatCode>0.0%</c:formatCode>
                <c:ptCount val="7"/>
                <c:pt idx="0">
                  <c:v>0.19164001827318411</c:v>
                </c:pt>
                <c:pt idx="1">
                  <c:v>0.38602101416171769</c:v>
                </c:pt>
                <c:pt idx="2">
                  <c:v>0.17496573777980814</c:v>
                </c:pt>
                <c:pt idx="3">
                  <c:v>9.4335312928277751E-2</c:v>
                </c:pt>
                <c:pt idx="4">
                  <c:v>4.7053449063499314E-2</c:v>
                </c:pt>
                <c:pt idx="5">
                  <c:v>5.0022841480127915E-2</c:v>
                </c:pt>
                <c:pt idx="6">
                  <c:v>5.596162631338511E-2</c:v>
                </c:pt>
              </c:numCache>
            </c:numRef>
          </c:val>
          <c:extLst xmlns:c15="http://schemas.microsoft.com/office/drawing/2012/chart">
            <c:ext xmlns:c16="http://schemas.microsoft.com/office/drawing/2014/chart" uri="{C3380CC4-5D6E-409C-BE32-E72D297353CC}">
              <c16:uniqueId val="{00000006-4133-44E5-AB0D-2AEA4F6A577B}"/>
            </c:ext>
          </c:extLst>
        </c:ser>
        <c:ser>
          <c:idx val="5"/>
          <c:order val="1"/>
          <c:tx>
            <c:strRef>
              <c:f>'3.3.12'!$A$49</c:f>
              <c:strCache>
                <c:ptCount val="1"/>
                <c:pt idx="0">
                  <c:v>2021-2022</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'3.3.12'!$B$6:$K$6</c15:sqref>
                  </c15:fullRef>
                </c:ext>
              </c:extLst>
              <c:f>('3.3.12'!$B$6:$D$6,'3.3.12'!$G$6,'3.3.12'!$I$6:$K$6)</c:f>
              <c:strCache>
                <c:ptCount val="7"/>
                <c:pt idx="0">
                  <c:v>$0</c:v>
                </c:pt>
                <c:pt idx="1">
                  <c:v>$1–$100,000</c:v>
                </c:pt>
                <c:pt idx="2">
                  <c:v>$100,001–
$250,000</c:v>
                </c:pt>
                <c:pt idx="3">
                  <c:v>$250,001–
$500,000</c:v>
                </c:pt>
                <c:pt idx="4">
                  <c:v>$500,001–less than $1 million</c:v>
                </c:pt>
                <c:pt idx="5">
                  <c:v>Over $1 million</c:v>
                </c:pt>
                <c:pt idx="6">
                  <c:v>Unknown</c:v>
                </c:pt>
              </c:strCache>
            </c:strRef>
          </c:cat>
          <c:val>
            <c:numRef>
              <c:extLst>
                <c:ext xmlns:c15="http://schemas.microsoft.com/office/drawing/2012/chart" uri="{02D57815-91ED-43cb-92C2-25804820EDAC}">
                  <c15:fullRef>
                    <c15:sqref>'3.3.12'!$B$49:$K$49</c15:sqref>
                  </c15:fullRef>
                </c:ext>
              </c:extLst>
              <c:f>('3.3.12'!$B$49:$D$49,'3.3.12'!$G$49,'3.3.12'!$I$49:$K$49)</c:f>
              <c:numCache>
                <c:formatCode>0.0%</c:formatCode>
                <c:ptCount val="7"/>
                <c:pt idx="0">
                  <c:v>0.16190944881889763</c:v>
                </c:pt>
                <c:pt idx="1">
                  <c:v>0.36220472440944884</c:v>
                </c:pt>
                <c:pt idx="2">
                  <c:v>0.19488188976377951</c:v>
                </c:pt>
                <c:pt idx="3">
                  <c:v>0.10703740157480315</c:v>
                </c:pt>
                <c:pt idx="4">
                  <c:v>6.4960629921259838E-2</c:v>
                </c:pt>
                <c:pt idx="5">
                  <c:v>5.4872047244094488E-2</c:v>
                </c:pt>
                <c:pt idx="6">
                  <c:v>5.4133858267716536E-2</c:v>
                </c:pt>
              </c:numCache>
            </c:numRef>
          </c:val>
          <c:extLst xmlns:c15="http://schemas.microsoft.com/office/drawing/2012/chart">
            <c:ext xmlns:c16="http://schemas.microsoft.com/office/drawing/2014/chart" uri="{C3380CC4-5D6E-409C-BE32-E72D297353CC}">
              <c16:uniqueId val="{00000000-4133-44E5-AB0D-2AEA4F6A577B}"/>
            </c:ext>
          </c:extLst>
        </c:ser>
        <c:ser>
          <c:idx val="6"/>
          <c:order val="2"/>
          <c:tx>
            <c:strRef>
              <c:f>'3.3.12'!$A$50</c:f>
              <c:strCache>
                <c:ptCount val="1"/>
                <c:pt idx="0">
                  <c:v>2022-2023</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'3.3.12'!$B$6:$K$6</c15:sqref>
                  </c15:fullRef>
                </c:ext>
              </c:extLst>
              <c:f>('3.3.12'!$B$6:$D$6,'3.3.12'!$G$6,'3.3.12'!$I$6:$K$6)</c:f>
              <c:strCache>
                <c:ptCount val="7"/>
                <c:pt idx="0">
                  <c:v>$0</c:v>
                </c:pt>
                <c:pt idx="1">
                  <c:v>$1–$100,000</c:v>
                </c:pt>
                <c:pt idx="2">
                  <c:v>$100,001–
$250,000</c:v>
                </c:pt>
                <c:pt idx="3">
                  <c:v>$250,001–
$500,000</c:v>
                </c:pt>
                <c:pt idx="4">
                  <c:v>$500,001–less than $1 million</c:v>
                </c:pt>
                <c:pt idx="5">
                  <c:v>Over $1 million</c:v>
                </c:pt>
                <c:pt idx="6">
                  <c:v>Unknown</c:v>
                </c:pt>
              </c:strCache>
            </c:strRef>
          </c:cat>
          <c:val>
            <c:numRef>
              <c:extLst>
                <c:ext xmlns:c15="http://schemas.microsoft.com/office/drawing/2012/chart" uri="{02D57815-91ED-43cb-92C2-25804820EDAC}">
                  <c15:fullRef>
                    <c15:sqref>'3.3.12'!$B$50:$K$50</c15:sqref>
                  </c15:fullRef>
                </c:ext>
              </c:extLst>
              <c:f>('3.3.12'!$B$50:$D$50,'3.3.12'!$G$50,'3.3.12'!$I$50:$K$50)</c:f>
              <c:numCache>
                <c:formatCode>0.0%</c:formatCode>
                <c:ptCount val="7"/>
                <c:pt idx="0">
                  <c:v>0.11709558823529412</c:v>
                </c:pt>
                <c:pt idx="1">
                  <c:v>0.3150735294117647</c:v>
                </c:pt>
                <c:pt idx="2">
                  <c:v>0.21047794117647059</c:v>
                </c:pt>
                <c:pt idx="3">
                  <c:v>0.14816176470588235</c:v>
                </c:pt>
                <c:pt idx="4">
                  <c:v>8.1801470588235295E-2</c:v>
                </c:pt>
                <c:pt idx="5">
                  <c:v>9.1544117647058817E-2</c:v>
                </c:pt>
                <c:pt idx="6">
                  <c:v>3.5845588235294115E-2</c:v>
                </c:pt>
              </c:numCache>
            </c:numRef>
          </c:val>
          <c:extLst xmlns:c15="http://schemas.microsoft.com/office/drawing/2012/chart">
            <c:ext xmlns:c16="http://schemas.microsoft.com/office/drawing/2014/chart" uri="{C3380CC4-5D6E-409C-BE32-E72D297353CC}">
              <c16:uniqueId val="{00000001-4133-44E5-AB0D-2AEA4F6A577B}"/>
            </c:ext>
          </c:extLst>
        </c:ser>
        <c:ser>
          <c:idx val="7"/>
          <c:order val="3"/>
          <c:tx>
            <c:strRef>
              <c:f>'3.3.12'!$A$51</c:f>
              <c:strCache>
                <c:ptCount val="1"/>
                <c:pt idx="0">
                  <c:v>2023-2024</c:v>
                </c:pt>
              </c:strCache>
            </c:strRef>
          </c:tx>
          <c:spPr>
            <a:solidFill>
              <a:schemeClr val="accent2">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'3.3.12'!$B$6:$K$6</c15:sqref>
                  </c15:fullRef>
                </c:ext>
              </c:extLst>
              <c:f>('3.3.12'!$B$6:$D$6,'3.3.12'!$G$6,'3.3.12'!$I$6:$K$6)</c:f>
              <c:strCache>
                <c:ptCount val="7"/>
                <c:pt idx="0">
                  <c:v>$0</c:v>
                </c:pt>
                <c:pt idx="1">
                  <c:v>$1–$100,000</c:v>
                </c:pt>
                <c:pt idx="2">
                  <c:v>$100,001–
$250,000</c:v>
                </c:pt>
                <c:pt idx="3">
                  <c:v>$250,001–
$500,000</c:v>
                </c:pt>
                <c:pt idx="4">
                  <c:v>$500,001–less than $1 million</c:v>
                </c:pt>
                <c:pt idx="5">
                  <c:v>Over $1 million</c:v>
                </c:pt>
                <c:pt idx="6">
                  <c:v>Unknown</c:v>
                </c:pt>
              </c:strCache>
            </c:strRef>
          </c:cat>
          <c:val>
            <c:numRef>
              <c:extLst>
                <c:ext xmlns:c15="http://schemas.microsoft.com/office/drawing/2012/chart" uri="{02D57815-91ED-43cb-92C2-25804820EDAC}">
                  <c15:fullRef>
                    <c15:sqref>'3.3.12'!$B$51:$K$51</c15:sqref>
                  </c15:fullRef>
                </c:ext>
              </c:extLst>
              <c:f>('3.3.12'!$B$51:$D$51,'3.3.12'!$G$51,'3.3.12'!$I$51:$K$51)</c:f>
              <c:numCache>
                <c:formatCode>0.0%</c:formatCode>
                <c:ptCount val="7"/>
                <c:pt idx="0">
                  <c:v>0.12901408450704224</c:v>
                </c:pt>
                <c:pt idx="1">
                  <c:v>0.28014084507042253</c:v>
                </c:pt>
                <c:pt idx="2">
                  <c:v>0.20507042253521127</c:v>
                </c:pt>
                <c:pt idx="3">
                  <c:v>0.14830985915492959</c:v>
                </c:pt>
                <c:pt idx="4">
                  <c:v>0.10028169014084506</c:v>
                </c:pt>
                <c:pt idx="5">
                  <c:v>9.4225352112676061E-2</c:v>
                </c:pt>
                <c:pt idx="6">
                  <c:v>4.2957746478873238E-2</c:v>
                </c:pt>
              </c:numCache>
            </c:numRef>
          </c:val>
          <c:extLst xmlns:c15="http://schemas.microsoft.com/office/drawing/2012/chart">
            <c:ext xmlns:c16="http://schemas.microsoft.com/office/drawing/2014/chart" uri="{C3380CC4-5D6E-409C-BE32-E72D297353CC}">
              <c16:uniqueId val="{00000002-4133-44E5-AB0D-2AEA4F6A577B}"/>
            </c:ext>
          </c:extLst>
        </c:ser>
        <c:ser>
          <c:idx val="0"/>
          <c:order val="4"/>
          <c:tx>
            <c:strRef>
              <c:f>'3.3.12'!$A$52</c:f>
              <c:strCache>
                <c:ptCount val="1"/>
                <c:pt idx="0">
                  <c:v>2024-2025</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'3.3.12'!$B$6:$K$6</c15:sqref>
                  </c15:fullRef>
                </c:ext>
              </c:extLst>
              <c:f>('3.3.12'!$B$6:$D$6,'3.3.12'!$G$6,'3.3.12'!$I$6:$K$6)</c:f>
              <c:strCache>
                <c:ptCount val="7"/>
                <c:pt idx="0">
                  <c:v>$0</c:v>
                </c:pt>
                <c:pt idx="1">
                  <c:v>$1–$100,000</c:v>
                </c:pt>
                <c:pt idx="2">
                  <c:v>$100,001–
$250,000</c:v>
                </c:pt>
                <c:pt idx="3">
                  <c:v>$250,001–
$500,000</c:v>
                </c:pt>
                <c:pt idx="4">
                  <c:v>$500,001–less than $1 million</c:v>
                </c:pt>
                <c:pt idx="5">
                  <c:v>Over $1 million</c:v>
                </c:pt>
                <c:pt idx="6">
                  <c:v>Unknown</c:v>
                </c:pt>
              </c:strCache>
            </c:strRef>
          </c:cat>
          <c:val>
            <c:numRef>
              <c:extLst>
                <c:ext xmlns:c15="http://schemas.microsoft.com/office/drawing/2012/chart" uri="{02D57815-91ED-43cb-92C2-25804820EDAC}">
                  <c15:fullRef>
                    <c15:sqref>'3.3.12'!$B$52:$K$52</c15:sqref>
                  </c15:fullRef>
                </c:ext>
              </c:extLst>
              <c:f>('3.3.12'!$B$52:$D$52,'3.3.12'!$G$52,'3.3.12'!$I$52:$K$52)</c:f>
              <c:numCache>
                <c:formatCode>0.0%</c:formatCode>
                <c:ptCount val="7"/>
                <c:pt idx="0">
                  <c:v>0.10109546165884194</c:v>
                </c:pt>
                <c:pt idx="1">
                  <c:v>0.26051121544079292</c:v>
                </c:pt>
                <c:pt idx="2">
                  <c:v>0.22316118935837245</c:v>
                </c:pt>
                <c:pt idx="3">
                  <c:v>0.1649452269170579</c:v>
                </c:pt>
                <c:pt idx="4">
                  <c:v>0.10881585811163276</c:v>
                </c:pt>
                <c:pt idx="5">
                  <c:v>9.410537297861242E-2</c:v>
                </c:pt>
                <c:pt idx="6">
                  <c:v>4.7365675534689622E-2</c:v>
                </c:pt>
              </c:numCache>
            </c:numRef>
          </c:val>
          <c:extLst xmlns:c15="http://schemas.microsoft.com/office/drawing/2012/chart">
            <c:ext xmlns:c16="http://schemas.microsoft.com/office/drawing/2014/chart" uri="{C3380CC4-5D6E-409C-BE32-E72D297353CC}">
              <c16:uniqueId val="{00000003-4133-44E5-AB0D-2AEA4F6A577B}"/>
            </c:ext>
          </c:extLst>
        </c:ser>
        <c:dLbls>
          <c:showLegendKey val="0"/>
          <c:showVal val="1"/>
          <c:showCatName val="0"/>
          <c:showSerName val="0"/>
          <c:showPercent val="0"/>
          <c:showBubbleSize val="0"/>
        </c:dLbls>
        <c:gapWidth val="150"/>
        <c:axId val="182732672"/>
        <c:axId val="182734208"/>
        <c:extLst/>
      </c:barChart>
      <c:catAx>
        <c:axId val="18273267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2734208"/>
        <c:crosses val="autoZero"/>
        <c:auto val="1"/>
        <c:lblAlgn val="ctr"/>
        <c:lblOffset val="100"/>
        <c:noMultiLvlLbl val="0"/>
      </c:catAx>
      <c:valAx>
        <c:axId val="18273420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2732672"/>
        <c:crosses val="autoZero"/>
        <c:crossBetween val="between"/>
      </c:valAx>
      <c:spPr>
        <a:solidFill>
          <a:schemeClr val="bg1"/>
        </a:solidFill>
        <a:ln>
          <a:noFill/>
        </a:ln>
        <a:effectLst/>
      </c:spPr>
    </c:plotArea>
    <c:legend>
      <c:legendPos val="r"/>
      <c:layout>
        <c:manualLayout>
          <c:xMode val="edge"/>
          <c:yMode val="edge"/>
          <c:x val="0.92805960658426467"/>
          <c:y val="0.26385022305648326"/>
          <c:w val="7.0091960408148329E-2"/>
          <c:h val="0.383525525985900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477" l="0.70000000000000062" r="0.70000000000000062" t="0.750000000000004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62616016364711E-2"/>
          <c:y val="8.5778275711528046E-2"/>
          <c:w val="0.79420174333845339"/>
          <c:h val="0.81467144262277835"/>
        </c:manualLayout>
      </c:layout>
      <c:barChart>
        <c:barDir val="col"/>
        <c:grouping val="clustered"/>
        <c:varyColors val="0"/>
        <c:ser>
          <c:idx val="4"/>
          <c:order val="0"/>
          <c:tx>
            <c:strRef>
              <c:f>'3.3.1'!$A$87</c:f>
              <c:strCache>
                <c:ptCount val="1"/>
                <c:pt idx="0">
                  <c:v>2015-2016</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'3.3.1'!$C$7:$J$7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'3.3.1'!$C$87:$K$87</c15:sqref>
                  </c15:fullRef>
                </c:ext>
              </c:extLst>
              <c:f>'3.3.1'!$C$87:$J$87</c:f>
              <c:numCache>
                <c:formatCode>0.0%</c:formatCode>
                <c:ptCount val="8"/>
                <c:pt idx="0">
                  <c:v>0.99275362318840576</c:v>
                </c:pt>
                <c:pt idx="1">
                  <c:v>0.99818558838776572</c:v>
                </c:pt>
                <c:pt idx="2">
                  <c:v>1</c:v>
                </c:pt>
                <c:pt idx="3">
                  <c:v>0.99899295065458205</c:v>
                </c:pt>
                <c:pt idx="4">
                  <c:v>0.9640718562874252</c:v>
                </c:pt>
                <c:pt idx="5">
                  <c:v>1</c:v>
                </c:pt>
                <c:pt idx="6">
                  <c:v>0.99642276422764231</c:v>
                </c:pt>
                <c:pt idx="7">
                  <c:v>0.971947194719472</c:v>
                </c:pt>
              </c:numCache>
            </c:numRef>
          </c:val>
          <c:extLst xmlns:c15="http://schemas.microsoft.com/office/drawing/2012/chart">
            <c:ext xmlns:c16="http://schemas.microsoft.com/office/drawing/2014/chart" uri="{C3380CC4-5D6E-409C-BE32-E72D297353CC}">
              <c16:uniqueId val="{00000005-4C3D-47DA-94C9-8FD4EB271709}"/>
            </c:ext>
          </c:extLst>
        </c:ser>
        <c:ser>
          <c:idx val="5"/>
          <c:order val="1"/>
          <c:tx>
            <c:strRef>
              <c:f>'3.3.1'!$A$88</c:f>
              <c:strCache>
                <c:ptCount val="1"/>
                <c:pt idx="0">
                  <c:v>2016-2017</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'3.3.1'!$C$7:$J$7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'3.3.1'!$C$88:$K$88</c15:sqref>
                  </c15:fullRef>
                </c:ext>
              </c:extLst>
              <c:f>'3.3.1'!$C$88:$J$88</c:f>
              <c:numCache>
                <c:formatCode>0.0%</c:formatCode>
                <c:ptCount val="8"/>
                <c:pt idx="0">
                  <c:v>1</c:v>
                </c:pt>
                <c:pt idx="1">
                  <c:v>0.98684210526315785</c:v>
                </c:pt>
                <c:pt idx="2">
                  <c:v>0.95</c:v>
                </c:pt>
                <c:pt idx="3">
                  <c:v>0.99870466321243523</c:v>
                </c:pt>
                <c:pt idx="4">
                  <c:v>0.91150442477876104</c:v>
                </c:pt>
                <c:pt idx="5">
                  <c:v>1</c:v>
                </c:pt>
                <c:pt idx="6">
                  <c:v>0.9864085667215815</c:v>
                </c:pt>
                <c:pt idx="7">
                  <c:v>0.94003868471953578</c:v>
                </c:pt>
              </c:numCache>
            </c:numRef>
          </c:val>
          <c:extLst xmlns:c15="http://schemas.microsoft.com/office/drawing/2012/chart">
            <c:ext xmlns:c16="http://schemas.microsoft.com/office/drawing/2014/chart" uri="{C3380CC4-5D6E-409C-BE32-E72D297353CC}">
              <c16:uniqueId val="{00000006-4C3D-47DA-94C9-8FD4EB271709}"/>
            </c:ext>
          </c:extLst>
        </c:ser>
        <c:ser>
          <c:idx val="6"/>
          <c:order val="2"/>
          <c:tx>
            <c:strRef>
              <c:f>'3.3.1'!$A$89</c:f>
              <c:strCache>
                <c:ptCount val="1"/>
                <c:pt idx="0">
                  <c:v>2017-2018</c:v>
                </c:pt>
              </c:strCache>
            </c:strRef>
          </c:tx>
          <c:spPr>
            <a:solidFill>
              <a:schemeClr val="accent1">
                <a:lumMod val="6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'3.3.1'!$C$7:$J$7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'3.3.1'!$C$89:$K$89</c15:sqref>
                  </c15:fullRef>
                </c:ext>
              </c:extLst>
              <c:f>'3.3.1'!$C$89:$J$89</c:f>
              <c:numCache>
                <c:formatCode>0.0%</c:formatCode>
                <c:ptCount val="8"/>
                <c:pt idx="0">
                  <c:v>1</c:v>
                </c:pt>
                <c:pt idx="1">
                  <c:v>0.98745119910764079</c:v>
                </c:pt>
                <c:pt idx="2">
                  <c:v>1</c:v>
                </c:pt>
                <c:pt idx="3">
                  <c:v>1</c:v>
                </c:pt>
                <c:pt idx="4">
                  <c:v>0.99182561307901906</c:v>
                </c:pt>
                <c:pt idx="5">
                  <c:v>1</c:v>
                </c:pt>
                <c:pt idx="6">
                  <c:v>0.98471726948548144</c:v>
                </c:pt>
                <c:pt idx="7">
                  <c:v>1</c:v>
                </c:pt>
              </c:numCache>
            </c:numRef>
          </c:val>
          <c:extLst xmlns:c15="http://schemas.microsoft.com/office/drawing/2012/chart">
            <c:ext xmlns:c16="http://schemas.microsoft.com/office/drawing/2014/chart" uri="{C3380CC4-5D6E-409C-BE32-E72D297353CC}">
              <c16:uniqueId val="{00000007-4C3D-47DA-94C9-8FD4EB271709}"/>
            </c:ext>
          </c:extLst>
        </c:ser>
        <c:ser>
          <c:idx val="7"/>
          <c:order val="3"/>
          <c:tx>
            <c:strRef>
              <c:f>'3.3.1'!$A$90</c:f>
              <c:strCache>
                <c:ptCount val="1"/>
                <c:pt idx="0">
                  <c:v>2018-2019</c:v>
                </c:pt>
              </c:strCache>
            </c:strRef>
          </c:tx>
          <c:spPr>
            <a:solidFill>
              <a:schemeClr val="accent2">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'3.3.1'!$C$7:$J$7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'3.3.1'!$C$90:$K$90</c15:sqref>
                  </c15:fullRef>
                </c:ext>
              </c:extLst>
              <c:f>'3.3.1'!$C$90:$J$90</c:f>
              <c:numCache>
                <c:formatCode>0.0%</c:formatCode>
                <c:ptCount val="8"/>
                <c:pt idx="0">
                  <c:v>1</c:v>
                </c:pt>
                <c:pt idx="1">
                  <c:v>0.99861072520144489</c:v>
                </c:pt>
                <c:pt idx="2">
                  <c:v>1</c:v>
                </c:pt>
                <c:pt idx="3">
                  <c:v>0.99540933435348122</c:v>
                </c:pt>
                <c:pt idx="4">
                  <c:v>0.99182561307901906</c:v>
                </c:pt>
                <c:pt idx="5">
                  <c:v>1</c:v>
                </c:pt>
                <c:pt idx="6">
                  <c:v>0.99759730898606436</c:v>
                </c:pt>
                <c:pt idx="7">
                  <c:v>0.99812030075187974</c:v>
                </c:pt>
              </c:numCache>
            </c:numRef>
          </c:val>
          <c:extLst xmlns:c15="http://schemas.microsoft.com/office/drawing/2012/chart">
            <c:ext xmlns:c16="http://schemas.microsoft.com/office/drawing/2014/chart" uri="{C3380CC4-5D6E-409C-BE32-E72D297353CC}">
              <c16:uniqueId val="{00000008-4C3D-47DA-94C9-8FD4EB271709}"/>
            </c:ext>
          </c:extLst>
        </c:ser>
        <c:ser>
          <c:idx val="0"/>
          <c:order val="4"/>
          <c:tx>
            <c:strRef>
              <c:f>'3.3.1'!$A$91</c:f>
              <c:strCache>
                <c:ptCount val="1"/>
                <c:pt idx="0">
                  <c:v>2019-2020*</c:v>
                </c:pt>
              </c:strCache>
            </c:strRef>
          </c:tx>
          <c:spPr>
            <a:solidFill>
              <a:schemeClr val="accent1"/>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'3.3.1'!$C$7:$J$7</c15:sqref>
                  </c15:fullRef>
                </c:ext>
              </c:extLst>
              <c:f>'3.3.1'!$C$7:$J$7</c:f>
              <c:strCache>
                <c:ptCount val="8"/>
                <c:pt idx="0">
                  <c:v>Australian 
Capital Territory</c:v>
                </c:pt>
                <c:pt idx="1">
                  <c:v>New South Wales</c:v>
                </c:pt>
                <c:pt idx="2">
                  <c:v>Northern Territory</c:v>
                </c:pt>
                <c:pt idx="3">
                  <c:v>Queensland</c:v>
                </c:pt>
                <c:pt idx="4">
                  <c:v>South Australia</c:v>
                </c:pt>
                <c:pt idx="5">
                  <c:v>Tasmania</c:v>
                </c:pt>
                <c:pt idx="6">
                  <c:v>Victoria</c:v>
                </c:pt>
                <c:pt idx="7">
                  <c:v>Western 
Australia</c:v>
                </c:pt>
              </c:strCache>
            </c:strRef>
          </c:cat>
          <c:val>
            <c:numRef>
              <c:extLst>
                <c:ext xmlns:c15="http://schemas.microsoft.com/office/drawing/2012/chart" uri="{02D57815-91ED-43cb-92C2-25804820EDAC}">
                  <c15:fullRef>
                    <c15:sqref>'3.3.1'!$C$91:$K$91</c15:sqref>
                  </c15:fullRef>
                </c:ext>
              </c:extLst>
              <c:f>'3.3.1'!$C$91:$J$91</c:f>
              <c:numCache>
                <c:formatCode>0.0%</c:formatCode>
                <c:ptCount val="8"/>
                <c:pt idx="0">
                  <c:v>1</c:v>
                </c:pt>
                <c:pt idx="1">
                  <c:v>0.99677158999192894</c:v>
                </c:pt>
                <c:pt idx="2">
                  <c:v>1</c:v>
                </c:pt>
                <c:pt idx="3">
                  <c:v>0.99917898193760257</c:v>
                </c:pt>
                <c:pt idx="4">
                  <c:v>1</c:v>
                </c:pt>
                <c:pt idx="5">
                  <c:v>1</c:v>
                </c:pt>
                <c:pt idx="6">
                  <c:v>0.99935358758888171</c:v>
                </c:pt>
                <c:pt idx="7">
                  <c:v>1</c:v>
                </c:pt>
              </c:numCache>
            </c:numRef>
          </c:val>
          <c:extLst xmlns:c15="http://schemas.microsoft.com/office/drawing/2012/chart">
            <c:ext xmlns:c16="http://schemas.microsoft.com/office/drawing/2014/chart" uri="{C3380CC4-5D6E-409C-BE32-E72D297353CC}">
              <c16:uniqueId val="{00000009-4C3D-47DA-94C9-8FD4EB271709}"/>
            </c:ext>
          </c:extLst>
        </c:ser>
        <c:dLbls>
          <c:showLegendKey val="0"/>
          <c:showVal val="1"/>
          <c:showCatName val="0"/>
          <c:showSerName val="0"/>
          <c:showPercent val="0"/>
          <c:showBubbleSize val="0"/>
        </c:dLbls>
        <c:gapWidth val="150"/>
        <c:axId val="190580608"/>
        <c:axId val="190582144"/>
        <c:extLst/>
      </c:barChart>
      <c:catAx>
        <c:axId val="19058060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582144"/>
        <c:crosses val="autoZero"/>
        <c:auto val="1"/>
        <c:lblAlgn val="ctr"/>
        <c:lblOffset val="100"/>
        <c:noMultiLvlLbl val="0"/>
      </c:catAx>
      <c:valAx>
        <c:axId val="190582144"/>
        <c:scaling>
          <c:orientation val="minMax"/>
          <c:max val="1"/>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580608"/>
        <c:crosses val="autoZero"/>
        <c:crossBetween val="between"/>
      </c:valAx>
      <c:spPr>
        <a:solidFill>
          <a:schemeClr val="bg1"/>
        </a:solidFill>
        <a:ln>
          <a:noFill/>
        </a:ln>
        <a:effectLst/>
      </c:spPr>
    </c:plotArea>
    <c:legend>
      <c:legendPos val="r"/>
      <c:layout>
        <c:manualLayout>
          <c:xMode val="edge"/>
          <c:yMode val="edge"/>
          <c:x val="0.8712449578371938"/>
          <c:y val="0.34253897749960738"/>
          <c:w val="0.11446268469105027"/>
          <c:h val="0.409401742931599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255" l="0.70000000000000062" r="0.70000000000000062" t="0.7500000000000025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5"/>
          <c:order val="1"/>
          <c:tx>
            <c:strRef>
              <c:f>'[1]3.3.12'!$A$45</c:f>
              <c:strCache>
                <c:ptCount val="1"/>
                <c:pt idx="0">
                  <c:v>2019-2020*</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numRef>
              <c:extLst>
                <c:ext xmlns:c15="http://schemas.microsoft.com/office/drawing/2012/chart" uri="{02D57815-91ED-43cb-92C2-25804820EDAC}">
                  <c15:fullRef>
                    <c15:sqref>'[2]3.3.12'!$B$6:$K$6</c15:sqref>
                  </c15:fullRef>
                </c:ext>
              </c:extLst>
              <c:f>('[2]3.3.12'!$B$6:$D$6,'[2]3.3.12'!$F$6:$K$6)</c:f>
              <c:numCache>
                <c:formatCode>General</c:formatCode>
                <c:ptCount val="9"/>
              </c:numCache>
            </c:numRef>
          </c:cat>
          <c:val>
            <c:numRef>
              <c:extLst>
                <c:ext xmlns:c15="http://schemas.microsoft.com/office/drawing/2012/chart" uri="{02D57815-91ED-43cb-92C2-25804820EDAC}">
                  <c15:fullRef>
                    <c15:sqref>'[2]3.3.12'!$B$45:$K$45</c15:sqref>
                  </c15:fullRef>
                </c:ext>
              </c:extLst>
              <c:f>('[2]3.3.12'!$B$45:$D$45,'[2]3.3.12'!$F$45:$K$45)</c:f>
              <c:numCache>
                <c:formatCode>General</c:formatCode>
                <c:ptCount val="9"/>
              </c:numCache>
            </c:numRef>
          </c:val>
          <c:extLst xmlns:c15="http://schemas.microsoft.com/office/drawing/2012/chart">
            <c:ext xmlns:c16="http://schemas.microsoft.com/office/drawing/2014/chart" uri="{C3380CC4-5D6E-409C-BE32-E72D297353CC}">
              <c16:uniqueId val="{00000000-707A-470D-A286-772D5B8BFB0D}"/>
            </c:ext>
          </c:extLst>
        </c:ser>
        <c:ser>
          <c:idx val="6"/>
          <c:order val="2"/>
          <c:tx>
            <c:strRef>
              <c:f>'[1]3.3.12'!$A$46</c:f>
              <c:strCache>
                <c:ptCount val="1"/>
                <c:pt idx="0">
                  <c:v>2019-2020**</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numRef>
              <c:extLst>
                <c:ext xmlns:c15="http://schemas.microsoft.com/office/drawing/2012/chart" uri="{02D57815-91ED-43cb-92C2-25804820EDAC}">
                  <c15:fullRef>
                    <c15:sqref>'[2]3.3.12'!$B$6:$K$6</c15:sqref>
                  </c15:fullRef>
                </c:ext>
              </c:extLst>
              <c:f>('[2]3.3.12'!$B$6:$D$6,'[2]3.3.12'!$F$6:$K$6)</c:f>
              <c:numCache>
                <c:formatCode>General</c:formatCode>
                <c:ptCount val="9"/>
              </c:numCache>
            </c:numRef>
          </c:cat>
          <c:val>
            <c:numRef>
              <c:extLst>
                <c:ext xmlns:c15="http://schemas.microsoft.com/office/drawing/2012/chart" uri="{02D57815-91ED-43cb-92C2-25804820EDAC}">
                  <c15:fullRef>
                    <c15:sqref>'[2]3.3.12'!$B$46:$K$46</c15:sqref>
                  </c15:fullRef>
                </c:ext>
              </c:extLst>
              <c:f>('[2]3.3.12'!$B$46:$D$46,'[2]3.3.12'!$F$46:$K$46)</c:f>
              <c:numCache>
                <c:formatCode>General</c:formatCode>
                <c:ptCount val="9"/>
              </c:numCache>
            </c:numRef>
          </c:val>
          <c:extLst xmlns:c15="http://schemas.microsoft.com/office/drawing/2012/chart">
            <c:ext xmlns:c16="http://schemas.microsoft.com/office/drawing/2014/chart" uri="{C3380CC4-5D6E-409C-BE32-E72D297353CC}">
              <c16:uniqueId val="{00000001-707A-470D-A286-772D5B8BFB0D}"/>
            </c:ext>
          </c:extLst>
        </c:ser>
        <c:ser>
          <c:idx val="7"/>
          <c:order val="3"/>
          <c:tx>
            <c:strRef>
              <c:f>'[1]3.3.12'!$A$47</c:f>
              <c:strCache>
                <c:ptCount val="1"/>
                <c:pt idx="0">
                  <c:v>2020-2021</c:v>
                </c:pt>
              </c:strCache>
            </c:strRef>
          </c:tx>
          <c:spPr>
            <a:solidFill>
              <a:schemeClr val="accent2">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numRef>
              <c:extLst>
                <c:ext xmlns:c15="http://schemas.microsoft.com/office/drawing/2012/chart" uri="{02D57815-91ED-43cb-92C2-25804820EDAC}">
                  <c15:fullRef>
                    <c15:sqref>'[2]3.3.12'!$B$6:$K$6</c15:sqref>
                  </c15:fullRef>
                </c:ext>
              </c:extLst>
              <c:f>('[2]3.3.12'!$B$6:$D$6,'[2]3.3.12'!$F$6:$K$6)</c:f>
              <c:numCache>
                <c:formatCode>General</c:formatCode>
                <c:ptCount val="9"/>
              </c:numCache>
            </c:numRef>
          </c:cat>
          <c:val>
            <c:numRef>
              <c:extLst>
                <c:ext xmlns:c15="http://schemas.microsoft.com/office/drawing/2012/chart" uri="{02D57815-91ED-43cb-92C2-25804820EDAC}">
                  <c15:fullRef>
                    <c15:sqref>'[2]3.3.12'!$B$47:$K$47</c15:sqref>
                  </c15:fullRef>
                </c:ext>
              </c:extLst>
              <c:f>('[2]3.3.12'!$B$47:$D$47,'[2]3.3.12'!$F$47:$K$47)</c:f>
              <c:numCache>
                <c:formatCode>General</c:formatCode>
                <c:ptCount val="9"/>
              </c:numCache>
            </c:numRef>
          </c:val>
          <c:extLst xmlns:c15="http://schemas.microsoft.com/office/drawing/2012/chart">
            <c:ext xmlns:c16="http://schemas.microsoft.com/office/drawing/2014/chart" uri="{C3380CC4-5D6E-409C-BE32-E72D297353CC}">
              <c16:uniqueId val="{00000002-707A-470D-A286-772D5B8BFB0D}"/>
            </c:ext>
          </c:extLst>
        </c:ser>
        <c:ser>
          <c:idx val="0"/>
          <c:order val="4"/>
          <c:tx>
            <c:strRef>
              <c:f>'[1]3.3.12'!$A$48</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'[2]3.3.12'!$B$6:$K$6</c15:sqref>
                  </c15:fullRef>
                </c:ext>
              </c:extLst>
              <c:f>('[2]3.3.12'!$B$6:$D$6,'[2]3.3.12'!$F$6:$K$6)</c:f>
              <c:numCache>
                <c:formatCode>General</c:formatCode>
                <c:ptCount val="9"/>
              </c:numCache>
            </c:numRef>
          </c:cat>
          <c:val>
            <c:numRef>
              <c:extLst>
                <c:ext xmlns:c15="http://schemas.microsoft.com/office/drawing/2012/chart" uri="{02D57815-91ED-43cb-92C2-25804820EDAC}">
                  <c15:fullRef>
                    <c15:sqref>'[2]3.3.12'!$B$48:$K$48</c15:sqref>
                  </c15:fullRef>
                </c:ext>
              </c:extLst>
              <c:f>('[2]3.3.12'!$B$48:$D$48,'[2]3.3.12'!$F$48:$K$48)</c:f>
              <c:numCache>
                <c:formatCode>General</c:formatCode>
                <c:ptCount val="9"/>
              </c:numCache>
            </c:numRef>
          </c:val>
          <c:extLst xmlns:c15="http://schemas.microsoft.com/office/drawing/2012/chart">
            <c:ext xmlns:c16="http://schemas.microsoft.com/office/drawing/2014/chart" uri="{C3380CC4-5D6E-409C-BE32-E72D297353CC}">
              <c16:uniqueId val="{00000003-707A-470D-A286-772D5B8BFB0D}"/>
            </c:ext>
          </c:extLst>
        </c:ser>
        <c:ser>
          <c:idx val="1"/>
          <c:order val="5"/>
          <c:tx>
            <c:strRef>
              <c:f>'[1]3.3.12'!$A$49</c:f>
              <c:strCache>
                <c:ptCount val="1"/>
                <c:pt idx="0">
                  <c:v>2022-2023</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'[2]3.3.12'!$B$6:$K$6</c15:sqref>
                  </c15:fullRef>
                </c:ext>
              </c:extLst>
              <c:f>('[2]3.3.12'!$B$6:$D$6,'[2]3.3.12'!$F$6:$K$6)</c:f>
              <c:numCache>
                <c:formatCode>General</c:formatCode>
                <c:ptCount val="9"/>
              </c:numCache>
            </c:numRef>
          </c:cat>
          <c:val>
            <c:numRef>
              <c:extLst>
                <c:ext xmlns:c15="http://schemas.microsoft.com/office/drawing/2012/chart" uri="{02D57815-91ED-43cb-92C2-25804820EDAC}">
                  <c15:fullRef>
                    <c15:sqref>'[2]3.3.12'!$B$49:$K$49</c15:sqref>
                  </c15:fullRef>
                </c:ext>
              </c:extLst>
              <c:f>('[2]3.3.12'!$B$49:$D$49,'[2]3.3.12'!$F$49:$K$49)</c:f>
              <c:numCache>
                <c:formatCode>General</c:formatCode>
                <c:ptCount val="9"/>
              </c:numCache>
            </c:numRef>
          </c:val>
          <c:extLst>
            <c:ext xmlns:c16="http://schemas.microsoft.com/office/drawing/2014/chart" uri="{C3380CC4-5D6E-409C-BE32-E72D297353CC}">
              <c16:uniqueId val="{00000004-707A-470D-A286-772D5B8BFB0D}"/>
            </c:ext>
          </c:extLst>
        </c:ser>
        <c:ser>
          <c:idx val="2"/>
          <c:order val="6"/>
          <c:tx>
            <c:strRef>
              <c:f>'[1]3.3.12'!$A$50</c:f>
              <c:strCache>
                <c:ptCount val="1"/>
                <c:pt idx="0">
                  <c:v>2023-2024</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'[2]3.3.12'!$B$6:$K$6</c15:sqref>
                  </c15:fullRef>
                </c:ext>
              </c:extLst>
              <c:f>('[2]3.3.12'!$B$6:$D$6,'[2]3.3.12'!$F$6:$K$6)</c:f>
              <c:numCache>
                <c:formatCode>General</c:formatCode>
                <c:ptCount val="9"/>
              </c:numCache>
            </c:numRef>
          </c:cat>
          <c:val>
            <c:numRef>
              <c:extLst>
                <c:ext xmlns:c15="http://schemas.microsoft.com/office/drawing/2012/chart" uri="{02D57815-91ED-43cb-92C2-25804820EDAC}">
                  <c15:fullRef>
                    <c15:sqref>'[2]3.3.12'!$B$50:$K$50</c15:sqref>
                  </c15:fullRef>
                </c:ext>
              </c:extLst>
              <c:f>('[2]3.3.12'!$B$50:$D$50,'[2]3.3.12'!$F$50:$K$50)</c:f>
              <c:numCache>
                <c:formatCode>General</c:formatCode>
                <c:ptCount val="9"/>
              </c:numCache>
            </c:numRef>
          </c:val>
          <c:extLst>
            <c:ext xmlns:c16="http://schemas.microsoft.com/office/drawing/2014/chart" uri="{C3380CC4-5D6E-409C-BE32-E72D297353CC}">
              <c16:uniqueId val="{00000005-707A-470D-A286-772D5B8BFB0D}"/>
            </c:ext>
          </c:extLst>
        </c:ser>
        <c:dLbls>
          <c:showLegendKey val="0"/>
          <c:showVal val="1"/>
          <c:showCatName val="0"/>
          <c:showSerName val="0"/>
          <c:showPercent val="0"/>
          <c:showBubbleSize val="0"/>
        </c:dLbls>
        <c:gapWidth val="150"/>
        <c:axId val="182732672"/>
        <c:axId val="182734208"/>
        <c:extLst>
          <c:ext xmlns:c15="http://schemas.microsoft.com/office/drawing/2012/chart" uri="{02D57815-91ED-43cb-92C2-25804820EDAC}">
            <c15:filteredBarSeries>
              <c15:ser>
                <c:idx val="3"/>
                <c:order val="0"/>
                <c:tx>
                  <c:strRef>
                    <c:extLst>
                      <c:ext uri="{02D57815-91ED-43cb-92C2-25804820EDAC}">
                        <c15:formulaRef>
                          <c15:sqref>'[1]3.3.12'!$A$44</c15:sqref>
                        </c15:formulaRef>
                      </c:ext>
                    </c:extLst>
                    <c:strCache>
                      <c:ptCount val="1"/>
                      <c:pt idx="0">
                        <c:v>2018-2019</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numRef>
                    <c:extLst>
                      <c:ext uri="{02D57815-91ED-43cb-92C2-25804820EDAC}">
                        <c15:fullRef>
                          <c15:sqref>'[2]3.3.12'!$B$6:$K$6</c15:sqref>
                        </c15:fullRef>
                        <c15:formulaRef>
                          <c15:sqref>('[2]3.3.12'!$B$6:$D$6,'[2]3.3.12'!$F$6:$K$6)</c15:sqref>
                        </c15:formulaRef>
                      </c:ext>
                    </c:extLst>
                    <c:numCache>
                      <c:formatCode>General</c:formatCode>
                      <c:ptCount val="9"/>
                    </c:numCache>
                  </c:numRef>
                </c:cat>
                <c:val>
                  <c:numRef>
                    <c:extLst>
                      <c:ext uri="{02D57815-91ED-43cb-92C2-25804820EDAC}">
                        <c15:fullRef>
                          <c15:sqref>'[2]3.3.12'!$B$44:$K$44</c15:sqref>
                        </c15:fullRef>
                        <c15:formulaRef>
                          <c15:sqref>('[2]3.3.12'!$B$44:$D$44,'[2]3.3.12'!$F$44:$K$44)</c15:sqref>
                        </c15:formulaRef>
                      </c:ext>
                    </c:extLst>
                    <c:numCache>
                      <c:formatCode>General</c:formatCode>
                      <c:ptCount val="9"/>
                    </c:numCache>
                  </c:numRef>
                </c:val>
                <c:extLst>
                  <c:ext xmlns:c16="http://schemas.microsoft.com/office/drawing/2014/chart" uri="{C3380CC4-5D6E-409C-BE32-E72D297353CC}">
                    <c16:uniqueId val="{00000006-707A-470D-A286-772D5B8BFB0D}"/>
                  </c:ext>
                </c:extLst>
              </c15:ser>
            </c15:filteredBarSeries>
          </c:ext>
        </c:extLst>
      </c:barChart>
      <c:catAx>
        <c:axId val="18273267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2734208"/>
        <c:crosses val="autoZero"/>
        <c:auto val="1"/>
        <c:lblAlgn val="ctr"/>
        <c:lblOffset val="100"/>
        <c:noMultiLvlLbl val="0"/>
      </c:catAx>
      <c:valAx>
        <c:axId val="18273420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2732672"/>
        <c:crosses val="autoZero"/>
        <c:crossBetween val="between"/>
      </c:valAx>
      <c:spPr>
        <a:solidFill>
          <a:schemeClr val="bg1"/>
        </a:solidFill>
        <a:ln>
          <a:noFill/>
        </a:ln>
        <a:effectLst/>
      </c:spPr>
    </c:plotArea>
    <c:legend>
      <c:legendPos val="r"/>
      <c:layout>
        <c:manualLayout>
          <c:xMode val="edge"/>
          <c:yMode val="edge"/>
          <c:x val="0.92805960658426467"/>
          <c:y val="0.26385022305648326"/>
          <c:w val="7.0091960408148329E-2"/>
          <c:h val="0.383525525985900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612190186160918E-2"/>
          <c:y val="8.4570273591147369E-2"/>
          <c:w val="0.88251587602879167"/>
          <c:h val="0.83454676060229316"/>
        </c:manualLayout>
      </c:layout>
      <c:barChart>
        <c:barDir val="col"/>
        <c:grouping val="clustered"/>
        <c:varyColors val="0"/>
        <c:ser>
          <c:idx val="0"/>
          <c:order val="0"/>
          <c:tx>
            <c:strRef>
              <c:f>'3.3.13'!$A$48</c:f>
              <c:strCache>
                <c:ptCount val="1"/>
                <c:pt idx="0">
                  <c:v>2020-2021</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'3.3.13'!$B$6:$H$6</c:f>
              <c:strCache>
                <c:ptCount val="7"/>
                <c:pt idx="0">
                  <c:v>Less than 25</c:v>
                </c:pt>
                <c:pt idx="1">
                  <c:v>25–50</c:v>
                </c:pt>
                <c:pt idx="2">
                  <c:v>Less than 50</c:v>
                </c:pt>
                <c:pt idx="3">
                  <c:v>51–200</c:v>
                </c:pt>
                <c:pt idx="4">
                  <c:v>More than 200</c:v>
                </c:pt>
                <c:pt idx="5">
                  <c:v>Unknown</c:v>
                </c:pt>
                <c:pt idx="6">
                  <c:v>Not applicable</c:v>
                </c:pt>
              </c:strCache>
            </c:strRef>
          </c:cat>
          <c:val>
            <c:numRef>
              <c:f>'3.3.13'!$B$48:$H$48</c:f>
              <c:numCache>
                <c:formatCode>0.0%</c:formatCode>
                <c:ptCount val="7"/>
                <c:pt idx="0">
                  <c:v>0.76176336226587482</c:v>
                </c:pt>
                <c:pt idx="1">
                  <c:v>9.9817268158976707E-2</c:v>
                </c:pt>
                <c:pt idx="3">
                  <c:v>6.8981269986295113E-2</c:v>
                </c:pt>
                <c:pt idx="4">
                  <c:v>1.6217450890817726E-2</c:v>
                </c:pt>
                <c:pt idx="5">
                  <c:v>3.6546368204659662E-3</c:v>
                </c:pt>
                <c:pt idx="6">
                  <c:v>4.956601187756967E-2</c:v>
                </c:pt>
              </c:numCache>
            </c:numRef>
          </c:val>
          <c:extLst xmlns:c15="http://schemas.microsoft.com/office/drawing/2012/chart">
            <c:ext xmlns:c16="http://schemas.microsoft.com/office/drawing/2014/chart" uri="{C3380CC4-5D6E-409C-BE32-E72D297353CC}">
              <c16:uniqueId val="{00000003-ED0B-4B26-B738-9A688EF8E25B}"/>
            </c:ext>
          </c:extLst>
        </c:ser>
        <c:ser>
          <c:idx val="1"/>
          <c:order val="1"/>
          <c:tx>
            <c:strRef>
              <c:f>'3.3.13'!$A$49</c:f>
              <c:strCache>
                <c:ptCount val="1"/>
                <c:pt idx="0">
                  <c:v>2021-2022</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'3.3.13'!$B$6:$H$6</c:f>
              <c:strCache>
                <c:ptCount val="7"/>
                <c:pt idx="0">
                  <c:v>Less than 25</c:v>
                </c:pt>
                <c:pt idx="1">
                  <c:v>25–50</c:v>
                </c:pt>
                <c:pt idx="2">
                  <c:v>Less than 50</c:v>
                </c:pt>
                <c:pt idx="3">
                  <c:v>51–200</c:v>
                </c:pt>
                <c:pt idx="4">
                  <c:v>More than 200</c:v>
                </c:pt>
                <c:pt idx="5">
                  <c:v>Unknown</c:v>
                </c:pt>
                <c:pt idx="6">
                  <c:v>Not applicable</c:v>
                </c:pt>
              </c:strCache>
            </c:strRef>
          </c:cat>
          <c:val>
            <c:numRef>
              <c:f>'3.3.13'!$B$49:$H$49</c:f>
              <c:numCache>
                <c:formatCode>0.0%</c:formatCode>
                <c:ptCount val="7"/>
                <c:pt idx="0">
                  <c:v>0.80610236220472442</c:v>
                </c:pt>
                <c:pt idx="1">
                  <c:v>7.4557086614173235E-2</c:v>
                </c:pt>
                <c:pt idx="3">
                  <c:v>5.3641732283464569E-2</c:v>
                </c:pt>
                <c:pt idx="4">
                  <c:v>8.3661417322834653E-3</c:v>
                </c:pt>
                <c:pt idx="5">
                  <c:v>2.2145669291338582E-3</c:v>
                </c:pt>
                <c:pt idx="6">
                  <c:v>5.5118110236220472E-2</c:v>
                </c:pt>
              </c:numCache>
            </c:numRef>
          </c:val>
          <c:extLst>
            <c:ext xmlns:c16="http://schemas.microsoft.com/office/drawing/2014/chart" uri="{C3380CC4-5D6E-409C-BE32-E72D297353CC}">
              <c16:uniqueId val="{00000004-ED0B-4B26-B738-9A688EF8E25B}"/>
            </c:ext>
          </c:extLst>
        </c:ser>
        <c:ser>
          <c:idx val="2"/>
          <c:order val="2"/>
          <c:tx>
            <c:strRef>
              <c:f>'3.3.13'!$A$50</c:f>
              <c:strCache>
                <c:ptCount val="1"/>
                <c:pt idx="0">
                  <c:v>2022-2023</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'3.3.13'!$B$6:$H$6</c:f>
              <c:strCache>
                <c:ptCount val="7"/>
                <c:pt idx="0">
                  <c:v>Less than 25</c:v>
                </c:pt>
                <c:pt idx="1">
                  <c:v>25–50</c:v>
                </c:pt>
                <c:pt idx="2">
                  <c:v>Less than 50</c:v>
                </c:pt>
                <c:pt idx="3">
                  <c:v>51–200</c:v>
                </c:pt>
                <c:pt idx="4">
                  <c:v>More than 200</c:v>
                </c:pt>
                <c:pt idx="5">
                  <c:v>Unknown</c:v>
                </c:pt>
                <c:pt idx="6">
                  <c:v>Not applicable</c:v>
                </c:pt>
              </c:strCache>
            </c:strRef>
          </c:cat>
          <c:val>
            <c:numRef>
              <c:f>'3.3.13'!$B$50:$H$50</c:f>
              <c:numCache>
                <c:formatCode>0.0%</c:formatCode>
                <c:ptCount val="7"/>
                <c:pt idx="0">
                  <c:v>0.78897058823529409</c:v>
                </c:pt>
                <c:pt idx="1">
                  <c:v>7.7757352941176472E-2</c:v>
                </c:pt>
                <c:pt idx="3">
                  <c:v>5.2022058823529414E-2</c:v>
                </c:pt>
                <c:pt idx="4">
                  <c:v>8.6397058823529417E-3</c:v>
                </c:pt>
                <c:pt idx="5">
                  <c:v>3.6764705882352941E-3</c:v>
                </c:pt>
                <c:pt idx="6">
                  <c:v>6.893382352941177E-2</c:v>
                </c:pt>
              </c:numCache>
            </c:numRef>
          </c:val>
          <c:extLst>
            <c:ext xmlns:c16="http://schemas.microsoft.com/office/drawing/2014/chart" uri="{C3380CC4-5D6E-409C-BE32-E72D297353CC}">
              <c16:uniqueId val="{00000005-ED0B-4B26-B738-9A688EF8E25B}"/>
            </c:ext>
          </c:extLst>
        </c:ser>
        <c:ser>
          <c:idx val="3"/>
          <c:order val="3"/>
          <c:tx>
            <c:strRef>
              <c:f>'3.3.13'!$A$51</c:f>
              <c:strCache>
                <c:ptCount val="1"/>
                <c:pt idx="0">
                  <c:v>2023-2024</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'3.3.13'!$B$6:$H$6</c:f>
              <c:strCache>
                <c:ptCount val="7"/>
                <c:pt idx="0">
                  <c:v>Less than 25</c:v>
                </c:pt>
                <c:pt idx="1">
                  <c:v>25–50</c:v>
                </c:pt>
                <c:pt idx="2">
                  <c:v>Less than 50</c:v>
                </c:pt>
                <c:pt idx="3">
                  <c:v>51–200</c:v>
                </c:pt>
                <c:pt idx="4">
                  <c:v>More than 200</c:v>
                </c:pt>
                <c:pt idx="5">
                  <c:v>Unknown</c:v>
                </c:pt>
                <c:pt idx="6">
                  <c:v>Not applicable</c:v>
                </c:pt>
              </c:strCache>
            </c:strRef>
          </c:cat>
          <c:val>
            <c:numRef>
              <c:f>'3.3.13'!$B$51:$H$51</c:f>
              <c:numCache>
                <c:formatCode>0.0%</c:formatCode>
                <c:ptCount val="7"/>
                <c:pt idx="0">
                  <c:v>0.78943661971830981</c:v>
                </c:pt>
                <c:pt idx="1">
                  <c:v>7.464788732394366E-2</c:v>
                </c:pt>
                <c:pt idx="3">
                  <c:v>5.3380281690140842E-2</c:v>
                </c:pt>
                <c:pt idx="4">
                  <c:v>9.2957746478873234E-3</c:v>
                </c:pt>
                <c:pt idx="5">
                  <c:v>3.5211267605633804E-3</c:v>
                </c:pt>
                <c:pt idx="6">
                  <c:v>6.9718309859154934E-2</c:v>
                </c:pt>
              </c:numCache>
            </c:numRef>
          </c:val>
          <c:extLst>
            <c:ext xmlns:c16="http://schemas.microsoft.com/office/drawing/2014/chart" uri="{C3380CC4-5D6E-409C-BE32-E72D297353CC}">
              <c16:uniqueId val="{00000000-0923-48C6-9C56-2CDFD87AD9E7}"/>
            </c:ext>
          </c:extLst>
        </c:ser>
        <c:ser>
          <c:idx val="4"/>
          <c:order val="4"/>
          <c:tx>
            <c:strRef>
              <c:f>'3.3.13'!$A$52</c:f>
              <c:strCache>
                <c:ptCount val="1"/>
                <c:pt idx="0">
                  <c:v>2024-2025</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'3.3.13'!$B$6:$H$6</c:f>
              <c:strCache>
                <c:ptCount val="7"/>
                <c:pt idx="0">
                  <c:v>Less than 25</c:v>
                </c:pt>
                <c:pt idx="1">
                  <c:v>25–50</c:v>
                </c:pt>
                <c:pt idx="2">
                  <c:v>Less than 50</c:v>
                </c:pt>
                <c:pt idx="3">
                  <c:v>51–200</c:v>
                </c:pt>
                <c:pt idx="4">
                  <c:v>More than 200</c:v>
                </c:pt>
                <c:pt idx="5">
                  <c:v>Unknown</c:v>
                </c:pt>
                <c:pt idx="6">
                  <c:v>Not applicable</c:v>
                </c:pt>
              </c:strCache>
            </c:strRef>
          </c:cat>
          <c:val>
            <c:numRef>
              <c:f>'3.3.13'!$B$52:$H$52</c:f>
              <c:numCache>
                <c:formatCode>0.0%</c:formatCode>
                <c:ptCount val="7"/>
                <c:pt idx="0">
                  <c:v>0.79676577986437136</c:v>
                </c:pt>
                <c:pt idx="1">
                  <c:v>6.3641105894627015E-2</c:v>
                </c:pt>
                <c:pt idx="3">
                  <c:v>3.9853938445487742E-2</c:v>
                </c:pt>
                <c:pt idx="4">
                  <c:v>5.2164840897235268E-3</c:v>
                </c:pt>
                <c:pt idx="5">
                  <c:v>5.2164840897235268E-3</c:v>
                </c:pt>
                <c:pt idx="6">
                  <c:v>8.9306207616066766E-2</c:v>
                </c:pt>
              </c:numCache>
            </c:numRef>
          </c:val>
          <c:extLst>
            <c:ext xmlns:c16="http://schemas.microsoft.com/office/drawing/2014/chart" uri="{C3380CC4-5D6E-409C-BE32-E72D297353CC}">
              <c16:uniqueId val="{00000001-0923-48C6-9C56-2CDFD87AD9E7}"/>
            </c:ext>
          </c:extLst>
        </c:ser>
        <c:dLbls>
          <c:showLegendKey val="0"/>
          <c:showVal val="1"/>
          <c:showCatName val="0"/>
          <c:showSerName val="0"/>
          <c:showPercent val="0"/>
          <c:showBubbleSize val="0"/>
        </c:dLbls>
        <c:gapWidth val="50"/>
        <c:axId val="184103296"/>
        <c:axId val="184104832"/>
        <c:extLst>
          <c:ext xmlns:c15="http://schemas.microsoft.com/office/drawing/2012/chart" uri="{02D57815-91ED-43cb-92C2-25804820EDAC}">
            <c15:filteredBarSeries>
              <c15:ser>
                <c:idx val="5"/>
                <c:order val="5"/>
                <c:tx>
                  <c:strRef>
                    <c:extLst>
                      <c:ext uri="{02D57815-91ED-43cb-92C2-25804820EDAC}">
                        <c15:formulaRef>
                          <c15:sqref>'3.3.13'!$A$6</c15:sqref>
                        </c15:formulaRef>
                      </c:ext>
                    </c:extLst>
                    <c:strCache>
                      <c:ptCount val="1"/>
                      <c:pt idx="0">
                        <c:v>Financial year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uri="{02D57815-91ED-43cb-92C2-25804820EDAC}">
                        <c15:formulaRef>
                          <c15:sqref>'3.3.13'!$B$6:$H$6</c15:sqref>
                        </c15:formulaRef>
                      </c:ext>
                    </c:extLst>
                    <c:strCache>
                      <c:ptCount val="7"/>
                      <c:pt idx="0">
                        <c:v>Less than 25</c:v>
                      </c:pt>
                      <c:pt idx="1">
                        <c:v>25–50</c:v>
                      </c:pt>
                      <c:pt idx="2">
                        <c:v>Less than 50</c:v>
                      </c:pt>
                      <c:pt idx="3">
                        <c:v>51–200</c:v>
                      </c:pt>
                      <c:pt idx="4">
                        <c:v>More than 200</c:v>
                      </c:pt>
                      <c:pt idx="5">
                        <c:v>Unknown</c:v>
                      </c:pt>
                      <c:pt idx="6">
                        <c:v>Not applicable</c:v>
                      </c:pt>
                    </c:strCache>
                  </c:strRef>
                </c:cat>
                <c:val>
                  <c:numRef>
                    <c:extLst>
                      <c:ext uri="{02D57815-91ED-43cb-92C2-25804820EDAC}">
                        <c15:formulaRef>
                          <c15:sqref>'3.3.13'!$B$6:$H$6</c15:sqref>
                        </c15:formulaRef>
                      </c:ext>
                    </c:extLst>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0923-48C6-9C56-2CDFD87AD9E7}"/>
                  </c:ext>
                </c:extLst>
              </c15:ser>
            </c15:filteredBarSeries>
          </c:ext>
        </c:extLst>
      </c:barChart>
      <c:catAx>
        <c:axId val="18410329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104832"/>
        <c:crosses val="autoZero"/>
        <c:auto val="1"/>
        <c:lblAlgn val="ctr"/>
        <c:lblOffset val="100"/>
        <c:noMultiLvlLbl val="0"/>
      </c:catAx>
      <c:valAx>
        <c:axId val="1841048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103296"/>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a:pPr>
      <a:endParaRPr lang="en-US"/>
    </a:p>
  </c:txPr>
  <c:printSettings>
    <c:headerFooter/>
    <c:pageMargins b="0.750000000000005" l="0.70000000000000062" r="0.70000000000000062" t="0.75000000000000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575505586694977E-2"/>
          <c:y val="7.1384543506443188E-2"/>
          <c:w val="0.8528345867635414"/>
          <c:h val="0.68310042531030291"/>
        </c:manualLayout>
      </c:layout>
      <c:barChart>
        <c:barDir val="col"/>
        <c:grouping val="clustered"/>
        <c:varyColors val="0"/>
        <c:ser>
          <c:idx val="5"/>
          <c:order val="0"/>
          <c:tx>
            <c:strRef>
              <c:f>'3.3.13'!$A$48</c:f>
              <c:strCache>
                <c:ptCount val="1"/>
                <c:pt idx="0">
                  <c:v>2020-2021</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'3.3.13'!$I$6:$Q$6</c15:sqref>
                  </c15:fullRef>
                </c:ext>
              </c:extLst>
              <c:f>('3.3.13'!$I$6:$J$6,'3.3.13'!$L$6:$Q$6)</c:f>
              <c:strCache>
                <c:ptCount val="8"/>
                <c:pt idx="0">
                  <c:v>Less than $100,000</c:v>
                </c:pt>
                <c:pt idx="1">
                  <c:v>$100,001–
$250,000</c:v>
                </c:pt>
                <c:pt idx="2">
                  <c:v>$250,001–
$500,000</c:v>
                </c:pt>
                <c:pt idx="3">
                  <c:v>$500,001–
less than 
$1 million</c:v>
                </c:pt>
                <c:pt idx="4">
                  <c:v>$1 million–
less than 
$5 million</c:v>
                </c:pt>
                <c:pt idx="5">
                  <c:v>$5 million–
$10 million</c:v>
                </c:pt>
                <c:pt idx="6">
                  <c:v>Over 
$10 million</c:v>
                </c:pt>
                <c:pt idx="7">
                  <c:v>Not applicable</c:v>
                </c:pt>
              </c:strCache>
            </c:strRef>
          </c:cat>
          <c:val>
            <c:numRef>
              <c:extLst>
                <c:ext xmlns:c15="http://schemas.microsoft.com/office/drawing/2012/chart" uri="{02D57815-91ED-43cb-92C2-25804820EDAC}">
                  <c15:fullRef>
                    <c15:sqref>'3.3.13'!$I$48:$Q$48</c15:sqref>
                  </c15:fullRef>
                </c:ext>
              </c:extLst>
              <c:f>('3.3.13'!$I$48:$J$48,'3.3.13'!$L$48:$Q$48)</c:f>
              <c:numCache>
                <c:formatCode>0.0%</c:formatCode>
                <c:ptCount val="8"/>
                <c:pt idx="0">
                  <c:v>0.35358611238008225</c:v>
                </c:pt>
                <c:pt idx="1">
                  <c:v>0.14435815440840566</c:v>
                </c:pt>
                <c:pt idx="2">
                  <c:v>0.12905436272270443</c:v>
                </c:pt>
                <c:pt idx="3">
                  <c:v>0.10529922338967565</c:v>
                </c:pt>
                <c:pt idx="4">
                  <c:v>0.15212425765189586</c:v>
                </c:pt>
                <c:pt idx="5">
                  <c:v>2.4897213339424396E-2</c:v>
                </c:pt>
                <c:pt idx="6">
                  <c:v>4.1114664230242119E-2</c:v>
                </c:pt>
                <c:pt idx="7">
                  <c:v>4.956601187756967E-2</c:v>
                </c:pt>
              </c:numCache>
            </c:numRef>
          </c:val>
          <c:extLst xmlns:c15="http://schemas.microsoft.com/office/drawing/2012/chart">
            <c:ext xmlns:c16="http://schemas.microsoft.com/office/drawing/2014/chart" uri="{C3380CC4-5D6E-409C-BE32-E72D297353CC}">
              <c16:uniqueId val="{00000000-8DD2-4A75-9D8C-2E6929E1AA06}"/>
            </c:ext>
          </c:extLst>
        </c:ser>
        <c:ser>
          <c:idx val="0"/>
          <c:order val="1"/>
          <c:tx>
            <c:strRef>
              <c:f>'3.3.13'!$A$49</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'3.3.13'!$I$6:$Q$6</c15:sqref>
                  </c15:fullRef>
                </c:ext>
              </c:extLst>
              <c:f>('3.3.13'!$I$6:$J$6,'3.3.13'!$L$6:$Q$6)</c:f>
              <c:strCache>
                <c:ptCount val="8"/>
                <c:pt idx="0">
                  <c:v>Less than $100,000</c:v>
                </c:pt>
                <c:pt idx="1">
                  <c:v>$100,001–
$250,000</c:v>
                </c:pt>
                <c:pt idx="2">
                  <c:v>$250,001–
$500,000</c:v>
                </c:pt>
                <c:pt idx="3">
                  <c:v>$500,001–
less than 
$1 million</c:v>
                </c:pt>
                <c:pt idx="4">
                  <c:v>$1 million–
less than 
$5 million</c:v>
                </c:pt>
                <c:pt idx="5">
                  <c:v>$5 million–
$10 million</c:v>
                </c:pt>
                <c:pt idx="6">
                  <c:v>Over 
$10 million</c:v>
                </c:pt>
                <c:pt idx="7">
                  <c:v>Not applicable</c:v>
                </c:pt>
              </c:strCache>
            </c:strRef>
          </c:cat>
          <c:val>
            <c:numRef>
              <c:extLst>
                <c:ext xmlns:c15="http://schemas.microsoft.com/office/drawing/2012/chart" uri="{02D57815-91ED-43cb-92C2-25804820EDAC}">
                  <c15:fullRef>
                    <c15:sqref>'3.3.13'!$I$49:$Q$49</c15:sqref>
                  </c15:fullRef>
                </c:ext>
              </c:extLst>
              <c:f>('3.3.13'!$I$49:$J$49,'3.3.13'!$L$49:$Q$49)</c:f>
              <c:numCache>
                <c:formatCode>0.0%</c:formatCode>
                <c:ptCount val="8"/>
                <c:pt idx="0">
                  <c:v>0.34940944881889763</c:v>
                </c:pt>
                <c:pt idx="1">
                  <c:v>0.15600393700787402</c:v>
                </c:pt>
                <c:pt idx="2">
                  <c:v>0.12795275590551181</c:v>
                </c:pt>
                <c:pt idx="3">
                  <c:v>0.1062992125984252</c:v>
                </c:pt>
                <c:pt idx="4">
                  <c:v>0.14616141732283464</c:v>
                </c:pt>
                <c:pt idx="5">
                  <c:v>2.2637795275590553E-2</c:v>
                </c:pt>
                <c:pt idx="6">
                  <c:v>3.6417322834645667E-2</c:v>
                </c:pt>
                <c:pt idx="7">
                  <c:v>5.5118110236220472E-2</c:v>
                </c:pt>
              </c:numCache>
            </c:numRef>
          </c:val>
          <c:extLst>
            <c:ext xmlns:c16="http://schemas.microsoft.com/office/drawing/2014/chart" uri="{C3380CC4-5D6E-409C-BE32-E72D297353CC}">
              <c16:uniqueId val="{00000001-8DD2-4A75-9D8C-2E6929E1AA06}"/>
            </c:ext>
          </c:extLst>
        </c:ser>
        <c:ser>
          <c:idx val="1"/>
          <c:order val="2"/>
          <c:tx>
            <c:strRef>
              <c:f>'3.3.13'!$A$50</c:f>
              <c:strCache>
                <c:ptCount val="1"/>
                <c:pt idx="0">
                  <c:v>2022-2023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'3.3.13'!$I$6:$Q$6</c15:sqref>
                  </c15:fullRef>
                </c:ext>
              </c:extLst>
              <c:f>('3.3.13'!$I$6:$J$6,'3.3.13'!$L$6:$Q$6)</c:f>
              <c:strCache>
                <c:ptCount val="8"/>
                <c:pt idx="0">
                  <c:v>Less than $100,000</c:v>
                </c:pt>
                <c:pt idx="1">
                  <c:v>$100,001–
$250,000</c:v>
                </c:pt>
                <c:pt idx="2">
                  <c:v>$250,001–
$500,000</c:v>
                </c:pt>
                <c:pt idx="3">
                  <c:v>$500,001–
less than 
$1 million</c:v>
                </c:pt>
                <c:pt idx="4">
                  <c:v>$1 million–
less than 
$5 million</c:v>
                </c:pt>
                <c:pt idx="5">
                  <c:v>$5 million–
$10 million</c:v>
                </c:pt>
                <c:pt idx="6">
                  <c:v>Over 
$10 million</c:v>
                </c:pt>
                <c:pt idx="7">
                  <c:v>Not applicable</c:v>
                </c:pt>
              </c:strCache>
            </c:strRef>
          </c:cat>
          <c:val>
            <c:numRef>
              <c:extLst>
                <c:ext xmlns:c15="http://schemas.microsoft.com/office/drawing/2012/chart" uri="{02D57815-91ED-43cb-92C2-25804820EDAC}">
                  <c15:fullRef>
                    <c15:sqref>'3.3.13'!$I$50:$Q$50</c15:sqref>
                  </c15:fullRef>
                </c:ext>
              </c:extLst>
              <c:f>('3.3.13'!$I$50:$J$50,'3.3.13'!$L$50:$Q$50)</c:f>
              <c:numCache>
                <c:formatCode>0.0%</c:formatCode>
                <c:ptCount val="8"/>
                <c:pt idx="0">
                  <c:v>0.36268382352941175</c:v>
                </c:pt>
                <c:pt idx="1">
                  <c:v>0.16231617647058824</c:v>
                </c:pt>
                <c:pt idx="2">
                  <c:v>0.12536764705882353</c:v>
                </c:pt>
                <c:pt idx="3">
                  <c:v>9.3566176470588236E-2</c:v>
                </c:pt>
                <c:pt idx="4">
                  <c:v>0.13529411764705881</c:v>
                </c:pt>
                <c:pt idx="5">
                  <c:v>1.9485294117647059E-2</c:v>
                </c:pt>
                <c:pt idx="6">
                  <c:v>3.2352941176470591E-2</c:v>
                </c:pt>
                <c:pt idx="7">
                  <c:v>6.893382352941177E-2</c:v>
                </c:pt>
              </c:numCache>
            </c:numRef>
          </c:val>
          <c:extLst>
            <c:ext xmlns:c16="http://schemas.microsoft.com/office/drawing/2014/chart" uri="{C3380CC4-5D6E-409C-BE32-E72D297353CC}">
              <c16:uniqueId val="{00000002-8DD2-4A75-9D8C-2E6929E1AA06}"/>
            </c:ext>
          </c:extLst>
        </c:ser>
        <c:ser>
          <c:idx val="2"/>
          <c:order val="3"/>
          <c:tx>
            <c:strRef>
              <c:f>'3.3.13'!$A$51</c:f>
              <c:strCache>
                <c:ptCount val="1"/>
                <c:pt idx="0">
                  <c:v>2023-2024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'3.3.13'!$I$6:$Q$6</c15:sqref>
                  </c15:fullRef>
                </c:ext>
              </c:extLst>
              <c:f>('3.3.13'!$I$6:$J$6,'3.3.13'!$L$6:$Q$6)</c:f>
              <c:strCache>
                <c:ptCount val="8"/>
                <c:pt idx="0">
                  <c:v>Less than $100,000</c:v>
                </c:pt>
                <c:pt idx="1">
                  <c:v>$100,001–
$250,000</c:v>
                </c:pt>
                <c:pt idx="2">
                  <c:v>$250,001–
$500,000</c:v>
                </c:pt>
                <c:pt idx="3">
                  <c:v>$500,001–
less than 
$1 million</c:v>
                </c:pt>
                <c:pt idx="4">
                  <c:v>$1 million–
less than 
$5 million</c:v>
                </c:pt>
                <c:pt idx="5">
                  <c:v>$5 million–
$10 million</c:v>
                </c:pt>
                <c:pt idx="6">
                  <c:v>Over 
$10 million</c:v>
                </c:pt>
                <c:pt idx="7">
                  <c:v>Not applicable</c:v>
                </c:pt>
              </c:strCache>
            </c:strRef>
          </c:cat>
          <c:val>
            <c:numRef>
              <c:extLst>
                <c:ext xmlns:c15="http://schemas.microsoft.com/office/drawing/2012/chart" uri="{02D57815-91ED-43cb-92C2-25804820EDAC}">
                  <c15:fullRef>
                    <c15:sqref>'3.3.13'!$I$51:$Q$51</c15:sqref>
                  </c15:fullRef>
                </c:ext>
              </c:extLst>
              <c:f>('3.3.13'!$I$51:$J$51,'3.3.13'!$L$51:$Q$51)</c:f>
              <c:numCache>
                <c:formatCode>0.0%</c:formatCode>
                <c:ptCount val="8"/>
                <c:pt idx="0">
                  <c:v>0.36704225352112674</c:v>
                </c:pt>
                <c:pt idx="1">
                  <c:v>0.15450704225352113</c:v>
                </c:pt>
                <c:pt idx="2">
                  <c:v>0.12507042253521128</c:v>
                </c:pt>
                <c:pt idx="3">
                  <c:v>0.1</c:v>
                </c:pt>
                <c:pt idx="4">
                  <c:v>0.13183098591549297</c:v>
                </c:pt>
                <c:pt idx="5">
                  <c:v>2.3380281690140847E-2</c:v>
                </c:pt>
                <c:pt idx="6">
                  <c:v>2.8450704225352112E-2</c:v>
                </c:pt>
                <c:pt idx="7">
                  <c:v>6.9718309859154934E-2</c:v>
                </c:pt>
              </c:numCache>
            </c:numRef>
          </c:val>
          <c:extLst>
            <c:ext xmlns:c16="http://schemas.microsoft.com/office/drawing/2014/chart" uri="{C3380CC4-5D6E-409C-BE32-E72D297353CC}">
              <c16:uniqueId val="{00000003-8DD2-4A75-9D8C-2E6929E1AA06}"/>
            </c:ext>
          </c:extLst>
        </c:ser>
        <c:ser>
          <c:idx val="6"/>
          <c:order val="4"/>
          <c:tx>
            <c:strRef>
              <c:f>'3.3.13'!$A$52</c:f>
              <c:strCache>
                <c:ptCount val="1"/>
                <c:pt idx="0">
                  <c:v>2024-2025</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'3.3.13'!$I$6:$Q$6</c15:sqref>
                  </c15:fullRef>
                </c:ext>
              </c:extLst>
              <c:f>('3.3.13'!$I$6:$J$6,'3.3.13'!$L$6:$Q$6)</c:f>
              <c:strCache>
                <c:ptCount val="8"/>
                <c:pt idx="0">
                  <c:v>Less than $100,000</c:v>
                </c:pt>
                <c:pt idx="1">
                  <c:v>$100,001–
$250,000</c:v>
                </c:pt>
                <c:pt idx="2">
                  <c:v>$250,001–
$500,000</c:v>
                </c:pt>
                <c:pt idx="3">
                  <c:v>$500,001–
less than 
$1 million</c:v>
                </c:pt>
                <c:pt idx="4">
                  <c:v>$1 million–
less than 
$5 million</c:v>
                </c:pt>
                <c:pt idx="5">
                  <c:v>$5 million–
$10 million</c:v>
                </c:pt>
                <c:pt idx="6">
                  <c:v>Over 
$10 million</c:v>
                </c:pt>
                <c:pt idx="7">
                  <c:v>Not applicable</c:v>
                </c:pt>
              </c:strCache>
            </c:strRef>
          </c:cat>
          <c:val>
            <c:numRef>
              <c:extLst>
                <c:ext xmlns:c15="http://schemas.microsoft.com/office/drawing/2012/chart" uri="{02D57815-91ED-43cb-92C2-25804820EDAC}">
                  <c15:fullRef>
                    <c15:sqref>'3.3.13'!$I$52:$Q$52</c15:sqref>
                  </c15:fullRef>
                </c:ext>
              </c:extLst>
              <c:f>('3.3.13'!$I$52:$J$52,'3.3.13'!$L$52:$Q$52)</c:f>
              <c:numCache>
                <c:formatCode>0.0%</c:formatCode>
                <c:ptCount val="8"/>
                <c:pt idx="0">
                  <c:v>0.41408450704225352</c:v>
                </c:pt>
                <c:pt idx="1">
                  <c:v>0.14804381846635367</c:v>
                </c:pt>
                <c:pt idx="2">
                  <c:v>0.11163275952008346</c:v>
                </c:pt>
                <c:pt idx="3">
                  <c:v>8.8575899843505473E-2</c:v>
                </c:pt>
                <c:pt idx="4">
                  <c:v>0.11006781429316641</c:v>
                </c:pt>
                <c:pt idx="5">
                  <c:v>1.9405320813771519E-2</c:v>
                </c:pt>
                <c:pt idx="6">
                  <c:v>1.8883672404799167E-2</c:v>
                </c:pt>
                <c:pt idx="7">
                  <c:v>8.9306207616066766E-2</c:v>
                </c:pt>
              </c:numCache>
            </c:numRef>
          </c:val>
          <c:extLst>
            <c:ext xmlns:c16="http://schemas.microsoft.com/office/drawing/2014/chart" uri="{C3380CC4-5D6E-409C-BE32-E72D297353CC}">
              <c16:uniqueId val="{00000004-8DD2-4A75-9D8C-2E6929E1AA06}"/>
            </c:ext>
          </c:extLst>
        </c:ser>
        <c:dLbls>
          <c:showLegendKey val="0"/>
          <c:showVal val="1"/>
          <c:showCatName val="0"/>
          <c:showSerName val="0"/>
          <c:showPercent val="0"/>
          <c:showBubbleSize val="0"/>
        </c:dLbls>
        <c:gapWidth val="50"/>
        <c:axId val="184146560"/>
        <c:axId val="184152448"/>
        <c:extLst/>
      </c:barChart>
      <c:catAx>
        <c:axId val="184146560"/>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152448"/>
        <c:crosses val="autoZero"/>
        <c:auto val="1"/>
        <c:lblAlgn val="ctr"/>
        <c:lblOffset val="100"/>
        <c:noMultiLvlLbl val="0"/>
      </c:catAx>
      <c:valAx>
        <c:axId val="18415244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146560"/>
        <c:crosses val="autoZero"/>
        <c:crossBetween val="between"/>
      </c:valAx>
      <c:spPr>
        <a:solidFill>
          <a:schemeClr val="bg1"/>
        </a:solidFill>
        <a:ln>
          <a:noFill/>
        </a:ln>
        <a:effectLst/>
      </c:spPr>
    </c:plotArea>
    <c:legend>
      <c:legendPos val="r"/>
      <c:layout>
        <c:manualLayout>
          <c:xMode val="edge"/>
          <c:yMode val="edge"/>
          <c:x val="0.9249024906369463"/>
          <c:y val="0.29671630720073033"/>
          <c:w val="6.8485171318958649E-2"/>
          <c:h val="0.355452823064169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477" l="0.70000000000000062" r="0.70000000000000062" t="0.750000000000004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88736755313731"/>
          <c:y val="0.14335849669823164"/>
          <c:w val="0.64713854234936186"/>
          <c:h val="0.66863659866156511"/>
        </c:manualLayout>
      </c:layout>
      <c:barChart>
        <c:barDir val="col"/>
        <c:grouping val="clustered"/>
        <c:varyColors val="0"/>
        <c:ser>
          <c:idx val="3"/>
          <c:order val="0"/>
          <c:tx>
            <c:strRef>
              <c:f>'3.3.13'!$A$48</c:f>
              <c:strCache>
                <c:ptCount val="1"/>
                <c:pt idx="0">
                  <c:v>2020-2021</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'3.3.13'!$R$6</c:f>
              <c:strCache>
                <c:ptCount val="1"/>
                <c:pt idx="0">
                  <c:v>More than 50% of debt owed to related parties</c:v>
                </c:pt>
              </c:strCache>
            </c:strRef>
          </c:cat>
          <c:val>
            <c:numRef>
              <c:f>'3.3.13'!$R$48</c:f>
              <c:numCache>
                <c:formatCode>0.0%</c:formatCode>
                <c:ptCount val="1"/>
                <c:pt idx="0">
                  <c:v>0.26884422110552764</c:v>
                </c:pt>
              </c:numCache>
            </c:numRef>
          </c:val>
          <c:extLst xmlns:c15="http://schemas.microsoft.com/office/drawing/2012/chart">
            <c:ext xmlns:c16="http://schemas.microsoft.com/office/drawing/2014/chart" uri="{C3380CC4-5D6E-409C-BE32-E72D297353CC}">
              <c16:uniqueId val="{00000007-D1AC-49BA-87C4-E45BBE3D5DF6}"/>
            </c:ext>
          </c:extLst>
        </c:ser>
        <c:ser>
          <c:idx val="4"/>
          <c:order val="1"/>
          <c:tx>
            <c:strRef>
              <c:f>'3.3.13'!$A$49</c:f>
              <c:strCache>
                <c:ptCount val="1"/>
                <c:pt idx="0">
                  <c:v>2021-2022</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'3.3.13'!$R$6</c:f>
              <c:strCache>
                <c:ptCount val="1"/>
                <c:pt idx="0">
                  <c:v>More than 50% of debt owed to related parties</c:v>
                </c:pt>
              </c:strCache>
            </c:strRef>
          </c:cat>
          <c:val>
            <c:numRef>
              <c:f>'3.3.13'!$R$49</c:f>
              <c:numCache>
                <c:formatCode>0.0%</c:formatCode>
                <c:ptCount val="1"/>
                <c:pt idx="0">
                  <c:v>0.25418307086614172</c:v>
                </c:pt>
              </c:numCache>
            </c:numRef>
          </c:val>
          <c:extLst xmlns:c15="http://schemas.microsoft.com/office/drawing/2012/chart">
            <c:ext xmlns:c16="http://schemas.microsoft.com/office/drawing/2014/chart" uri="{C3380CC4-5D6E-409C-BE32-E72D297353CC}">
              <c16:uniqueId val="{00000000-D1AC-49BA-87C4-E45BBE3D5DF6}"/>
            </c:ext>
          </c:extLst>
        </c:ser>
        <c:ser>
          <c:idx val="5"/>
          <c:order val="2"/>
          <c:tx>
            <c:strRef>
              <c:f>'3.3.13'!$A$50</c:f>
              <c:strCache>
                <c:ptCount val="1"/>
                <c:pt idx="0">
                  <c:v>2022-2023</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'3.3.13'!$R$6</c:f>
              <c:strCache>
                <c:ptCount val="1"/>
                <c:pt idx="0">
                  <c:v>More than 50% of debt owed to related parties</c:v>
                </c:pt>
              </c:strCache>
            </c:strRef>
          </c:cat>
          <c:val>
            <c:numRef>
              <c:f>'3.3.13'!$R$50</c:f>
              <c:numCache>
                <c:formatCode>0.0%</c:formatCode>
                <c:ptCount val="1"/>
                <c:pt idx="0">
                  <c:v>0.23529411764705882</c:v>
                </c:pt>
              </c:numCache>
            </c:numRef>
          </c:val>
          <c:extLst xmlns:c15="http://schemas.microsoft.com/office/drawing/2012/chart">
            <c:ext xmlns:c16="http://schemas.microsoft.com/office/drawing/2014/chart" uri="{C3380CC4-5D6E-409C-BE32-E72D297353CC}">
              <c16:uniqueId val="{00000001-D1AC-49BA-87C4-E45BBE3D5DF6}"/>
            </c:ext>
          </c:extLst>
        </c:ser>
        <c:ser>
          <c:idx val="6"/>
          <c:order val="3"/>
          <c:tx>
            <c:strRef>
              <c:f>'3.3.13'!$A$51</c:f>
              <c:strCache>
                <c:ptCount val="1"/>
                <c:pt idx="0">
                  <c:v>2023-2024</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'3.3.13'!$R$6</c:f>
              <c:strCache>
                <c:ptCount val="1"/>
                <c:pt idx="0">
                  <c:v>More than 50% of debt owed to related parties</c:v>
                </c:pt>
              </c:strCache>
            </c:strRef>
          </c:cat>
          <c:val>
            <c:numRef>
              <c:f>'3.3.13'!$R$51</c:f>
              <c:numCache>
                <c:formatCode>0.0%</c:formatCode>
                <c:ptCount val="1"/>
                <c:pt idx="0">
                  <c:v>0.22774647887323943</c:v>
                </c:pt>
              </c:numCache>
            </c:numRef>
          </c:val>
          <c:extLst xmlns:c15="http://schemas.microsoft.com/office/drawing/2012/chart">
            <c:ext xmlns:c16="http://schemas.microsoft.com/office/drawing/2014/chart" uri="{C3380CC4-5D6E-409C-BE32-E72D297353CC}">
              <c16:uniqueId val="{00000002-D1AC-49BA-87C4-E45BBE3D5DF6}"/>
            </c:ext>
          </c:extLst>
        </c:ser>
        <c:ser>
          <c:idx val="0"/>
          <c:order val="4"/>
          <c:tx>
            <c:strRef>
              <c:f>'3.3.13'!$A$52</c:f>
              <c:strCache>
                <c:ptCount val="1"/>
                <c:pt idx="0">
                  <c:v>2024-2025</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'3.3.13'!$R$6</c:f>
              <c:strCache>
                <c:ptCount val="1"/>
                <c:pt idx="0">
                  <c:v>More than 50% of debt owed to related parties</c:v>
                </c:pt>
              </c:strCache>
            </c:strRef>
          </c:cat>
          <c:val>
            <c:numRef>
              <c:f>'3.3.13'!$R$52</c:f>
              <c:numCache>
                <c:formatCode>0.0%</c:formatCode>
                <c:ptCount val="1"/>
                <c:pt idx="0">
                  <c:v>0.20719874804381846</c:v>
                </c:pt>
              </c:numCache>
            </c:numRef>
          </c:val>
          <c:extLst xmlns:c15="http://schemas.microsoft.com/office/drawing/2012/chart">
            <c:ext xmlns:c16="http://schemas.microsoft.com/office/drawing/2014/chart" uri="{C3380CC4-5D6E-409C-BE32-E72D297353CC}">
              <c16:uniqueId val="{00000003-D1AC-49BA-87C4-E45BBE3D5DF6}"/>
            </c:ext>
          </c:extLst>
        </c:ser>
        <c:dLbls>
          <c:showLegendKey val="0"/>
          <c:showVal val="1"/>
          <c:showCatName val="0"/>
          <c:showSerName val="0"/>
          <c:showPercent val="0"/>
          <c:showBubbleSize val="0"/>
        </c:dLbls>
        <c:gapWidth val="50"/>
        <c:axId val="184194176"/>
        <c:axId val="184195712"/>
        <c:extLst/>
      </c:barChart>
      <c:catAx>
        <c:axId val="18419417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195712"/>
        <c:crossesAt val="0"/>
        <c:auto val="1"/>
        <c:lblAlgn val="ctr"/>
        <c:lblOffset val="100"/>
        <c:noMultiLvlLbl val="0"/>
      </c:catAx>
      <c:valAx>
        <c:axId val="184195712"/>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194176"/>
        <c:crosses val="autoZero"/>
        <c:crossBetween val="between"/>
        <c:minorUnit val="0.2"/>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5" l="0.70000000000000062" r="0.70000000000000062" t="0.75000000000000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97610477707784E-2"/>
          <c:y val="0.10368514751319878"/>
          <c:w val="0.8229461825606903"/>
          <c:h val="0.67310821138193588"/>
        </c:manualLayout>
      </c:layout>
      <c:barChart>
        <c:barDir val="col"/>
        <c:grouping val="clustered"/>
        <c:varyColors val="0"/>
        <c:ser>
          <c:idx val="3"/>
          <c:order val="0"/>
          <c:tx>
            <c:strRef>
              <c:f>'3.3.13'!$A$48</c:f>
              <c:strCache>
                <c:ptCount val="1"/>
                <c:pt idx="0">
                  <c:v>2020-2021</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'3.3.13'!$S$6:$Y$6</c15:sqref>
                  </c15:fullRef>
                </c:ext>
              </c:extLst>
              <c:f>('3.3.13'!$S$6:$T$6,'3.3.13'!$V$6:$Y$6)</c:f>
              <c:strCache>
                <c:ptCount val="6"/>
                <c:pt idx="0">
                  <c:v>0</c:v>
                </c:pt>
                <c:pt idx="1">
                  <c:v>Greater than 0 but less than 
11 cents</c:v>
                </c:pt>
                <c:pt idx="2">
                  <c:v>11–20 cents</c:v>
                </c:pt>
                <c:pt idx="3">
                  <c:v>21–50 cents</c:v>
                </c:pt>
                <c:pt idx="4">
                  <c:v>51–100 cents</c:v>
                </c:pt>
                <c:pt idx="5">
                  <c:v>Not applicable</c:v>
                </c:pt>
              </c:strCache>
            </c:strRef>
          </c:cat>
          <c:val>
            <c:numRef>
              <c:extLst>
                <c:ext xmlns:c15="http://schemas.microsoft.com/office/drawing/2012/chart" uri="{02D57815-91ED-43cb-92C2-25804820EDAC}">
                  <c15:fullRef>
                    <c15:sqref>'3.3.13'!$S$48:$Y$48</c15:sqref>
                  </c15:fullRef>
                </c:ext>
              </c:extLst>
              <c:f>('3.3.13'!$S$48:$T$48,'3.3.13'!$V$48:$Y$48)</c:f>
              <c:numCache>
                <c:formatCode>0.0%</c:formatCode>
                <c:ptCount val="6"/>
                <c:pt idx="0">
                  <c:v>0.86317953403380543</c:v>
                </c:pt>
                <c:pt idx="1">
                  <c:v>4.7967108268615805E-2</c:v>
                </c:pt>
                <c:pt idx="2">
                  <c:v>1.2334399269072635E-2</c:v>
                </c:pt>
                <c:pt idx="3">
                  <c:v>1.3248058474189127E-2</c:v>
                </c:pt>
                <c:pt idx="4">
                  <c:v>1.3248058474189127E-2</c:v>
                </c:pt>
                <c:pt idx="5">
                  <c:v>4.956601187756967E-2</c:v>
                </c:pt>
              </c:numCache>
            </c:numRef>
          </c:val>
          <c:extLst>
            <c:ext xmlns:c16="http://schemas.microsoft.com/office/drawing/2014/chart" uri="{C3380CC4-5D6E-409C-BE32-E72D297353CC}">
              <c16:uniqueId val="{00000003-A7E4-4386-9F1B-3A33D3375BB0}"/>
            </c:ext>
          </c:extLst>
        </c:ser>
        <c:ser>
          <c:idx val="0"/>
          <c:order val="1"/>
          <c:tx>
            <c:strRef>
              <c:f>'3.3.13'!$A$49</c:f>
              <c:strCache>
                <c:ptCount val="1"/>
                <c:pt idx="0">
                  <c:v>2021-2022</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'3.3.13'!$S$6:$Y$6</c15:sqref>
                  </c15:fullRef>
                </c:ext>
              </c:extLst>
              <c:f>('3.3.13'!$S$6:$T$6,'3.3.13'!$V$6:$Y$6)</c:f>
              <c:strCache>
                <c:ptCount val="6"/>
                <c:pt idx="0">
                  <c:v>0</c:v>
                </c:pt>
                <c:pt idx="1">
                  <c:v>Greater than 0 but less than 
11 cents</c:v>
                </c:pt>
                <c:pt idx="2">
                  <c:v>11–20 cents</c:v>
                </c:pt>
                <c:pt idx="3">
                  <c:v>21–50 cents</c:v>
                </c:pt>
                <c:pt idx="4">
                  <c:v>51–100 cents</c:v>
                </c:pt>
                <c:pt idx="5">
                  <c:v>Not applicable</c:v>
                </c:pt>
              </c:strCache>
            </c:strRef>
          </c:cat>
          <c:val>
            <c:numRef>
              <c:extLst>
                <c:ext xmlns:c15="http://schemas.microsoft.com/office/drawing/2012/chart" uri="{02D57815-91ED-43cb-92C2-25804820EDAC}">
                  <c15:fullRef>
                    <c15:sqref>'3.3.13'!$S$49:$Y$49</c15:sqref>
                  </c15:fullRef>
                </c:ext>
              </c:extLst>
              <c:f>('3.3.13'!$S$49:$T$49,'3.3.13'!$V$49:$Y$49)</c:f>
              <c:numCache>
                <c:formatCode>0.0%</c:formatCode>
                <c:ptCount val="6"/>
                <c:pt idx="0">
                  <c:v>0.84817913385826771</c:v>
                </c:pt>
                <c:pt idx="1">
                  <c:v>5.1673228346456691E-2</c:v>
                </c:pt>
                <c:pt idx="2">
                  <c:v>1.4763779527559055E-2</c:v>
                </c:pt>
                <c:pt idx="3">
                  <c:v>1.5255905511811024E-2</c:v>
                </c:pt>
                <c:pt idx="4">
                  <c:v>1.5255905511811024E-2</c:v>
                </c:pt>
                <c:pt idx="5">
                  <c:v>5.5118110236220472E-2</c:v>
                </c:pt>
              </c:numCache>
            </c:numRef>
          </c:val>
          <c:extLst>
            <c:ext xmlns:c16="http://schemas.microsoft.com/office/drawing/2014/chart" uri="{C3380CC4-5D6E-409C-BE32-E72D297353CC}">
              <c16:uniqueId val="{00000009-A7E4-4386-9F1B-3A33D3375BB0}"/>
            </c:ext>
          </c:extLst>
        </c:ser>
        <c:ser>
          <c:idx val="1"/>
          <c:order val="2"/>
          <c:tx>
            <c:strRef>
              <c:f>'3.3.13'!$A$50</c:f>
              <c:strCache>
                <c:ptCount val="1"/>
                <c:pt idx="0">
                  <c:v>2022-2023</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'3.3.13'!$S$6:$Y$6</c15:sqref>
                  </c15:fullRef>
                </c:ext>
              </c:extLst>
              <c:f>('3.3.13'!$S$6:$T$6,'3.3.13'!$V$6:$Y$6)</c:f>
              <c:strCache>
                <c:ptCount val="6"/>
                <c:pt idx="0">
                  <c:v>0</c:v>
                </c:pt>
                <c:pt idx="1">
                  <c:v>Greater than 0 but less than 
11 cents</c:v>
                </c:pt>
                <c:pt idx="2">
                  <c:v>11–20 cents</c:v>
                </c:pt>
                <c:pt idx="3">
                  <c:v>21–50 cents</c:v>
                </c:pt>
                <c:pt idx="4">
                  <c:v>51–100 cents</c:v>
                </c:pt>
                <c:pt idx="5">
                  <c:v>Not applicable</c:v>
                </c:pt>
              </c:strCache>
            </c:strRef>
          </c:cat>
          <c:val>
            <c:numRef>
              <c:extLst>
                <c:ext xmlns:c15="http://schemas.microsoft.com/office/drawing/2012/chart" uri="{02D57815-91ED-43cb-92C2-25804820EDAC}">
                  <c15:fullRef>
                    <c15:sqref>'3.3.13'!$S$50:$Y$50</c15:sqref>
                  </c15:fullRef>
                </c:ext>
              </c:extLst>
              <c:f>('3.3.13'!$S$50:$T$50,'3.3.13'!$V$50:$Y$50)</c:f>
              <c:numCache>
                <c:formatCode>0.0%</c:formatCode>
                <c:ptCount val="6"/>
                <c:pt idx="0">
                  <c:v>0.83125000000000004</c:v>
                </c:pt>
                <c:pt idx="1">
                  <c:v>5.9191176470588233E-2</c:v>
                </c:pt>
                <c:pt idx="2">
                  <c:v>1.3786764705882353E-2</c:v>
                </c:pt>
                <c:pt idx="3">
                  <c:v>1.2132352941176471E-2</c:v>
                </c:pt>
                <c:pt idx="4">
                  <c:v>1.2132352941176471E-2</c:v>
                </c:pt>
                <c:pt idx="5">
                  <c:v>6.893382352941177E-2</c:v>
                </c:pt>
              </c:numCache>
            </c:numRef>
          </c:val>
          <c:extLst>
            <c:ext xmlns:c16="http://schemas.microsoft.com/office/drawing/2014/chart" uri="{C3380CC4-5D6E-409C-BE32-E72D297353CC}">
              <c16:uniqueId val="{0000000A-A7E4-4386-9F1B-3A33D3375BB0}"/>
            </c:ext>
          </c:extLst>
        </c:ser>
        <c:ser>
          <c:idx val="2"/>
          <c:order val="3"/>
          <c:tx>
            <c:strRef>
              <c:f>'3.3.13'!$A$51</c:f>
              <c:strCache>
                <c:ptCount val="1"/>
                <c:pt idx="0">
                  <c:v>2023-2024</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'3.3.13'!$S$6:$Y$6</c15:sqref>
                  </c15:fullRef>
                </c:ext>
              </c:extLst>
              <c:f>('3.3.13'!$S$6:$T$6,'3.3.13'!$V$6:$Y$6)</c:f>
              <c:strCache>
                <c:ptCount val="6"/>
                <c:pt idx="0">
                  <c:v>0</c:v>
                </c:pt>
                <c:pt idx="1">
                  <c:v>Greater than 0 but less than 
11 cents</c:v>
                </c:pt>
                <c:pt idx="2">
                  <c:v>11–20 cents</c:v>
                </c:pt>
                <c:pt idx="3">
                  <c:v>21–50 cents</c:v>
                </c:pt>
                <c:pt idx="4">
                  <c:v>51–100 cents</c:v>
                </c:pt>
                <c:pt idx="5">
                  <c:v>Not applicable</c:v>
                </c:pt>
              </c:strCache>
            </c:strRef>
          </c:cat>
          <c:val>
            <c:numRef>
              <c:extLst>
                <c:ext xmlns:c15="http://schemas.microsoft.com/office/drawing/2012/chart" uri="{02D57815-91ED-43cb-92C2-25804820EDAC}">
                  <c15:fullRef>
                    <c15:sqref>'3.3.13'!$S$51:$Y$51</c15:sqref>
                  </c15:fullRef>
                </c:ext>
              </c:extLst>
              <c:f>('3.3.13'!$S$51:$T$51,'3.3.13'!$V$51:$Y$51)</c:f>
              <c:numCache>
                <c:formatCode>0.0%</c:formatCode>
                <c:ptCount val="6"/>
                <c:pt idx="0">
                  <c:v>0.83436619718309857</c:v>
                </c:pt>
                <c:pt idx="1">
                  <c:v>5.2253521126760565E-2</c:v>
                </c:pt>
                <c:pt idx="2">
                  <c:v>1.1690140845070423E-2</c:v>
                </c:pt>
                <c:pt idx="3">
                  <c:v>1.1408450704225352E-2</c:v>
                </c:pt>
                <c:pt idx="4">
                  <c:v>1.1408450704225352E-2</c:v>
                </c:pt>
                <c:pt idx="5">
                  <c:v>6.9718309859154934E-2</c:v>
                </c:pt>
              </c:numCache>
            </c:numRef>
          </c:val>
          <c:extLst>
            <c:ext xmlns:c16="http://schemas.microsoft.com/office/drawing/2014/chart" uri="{C3380CC4-5D6E-409C-BE32-E72D297353CC}">
              <c16:uniqueId val="{0000000B-A7E4-4386-9F1B-3A33D3375BB0}"/>
            </c:ext>
          </c:extLst>
        </c:ser>
        <c:ser>
          <c:idx val="4"/>
          <c:order val="4"/>
          <c:tx>
            <c:strRef>
              <c:f>'3.3.13'!$A$52</c:f>
              <c:strCache>
                <c:ptCount val="1"/>
                <c:pt idx="0">
                  <c:v>2024-2025</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'3.3.13'!$S$6:$Y$6</c15:sqref>
                  </c15:fullRef>
                </c:ext>
              </c:extLst>
              <c:f>('3.3.13'!$S$6:$T$6,'3.3.13'!$V$6:$Y$6)</c:f>
              <c:strCache>
                <c:ptCount val="6"/>
                <c:pt idx="0">
                  <c:v>0</c:v>
                </c:pt>
                <c:pt idx="1">
                  <c:v>Greater than 0 but less than 
11 cents</c:v>
                </c:pt>
                <c:pt idx="2">
                  <c:v>11–20 cents</c:v>
                </c:pt>
                <c:pt idx="3">
                  <c:v>21–50 cents</c:v>
                </c:pt>
                <c:pt idx="4">
                  <c:v>51–100 cents</c:v>
                </c:pt>
                <c:pt idx="5">
                  <c:v>Not applicable</c:v>
                </c:pt>
              </c:strCache>
            </c:strRef>
          </c:cat>
          <c:val>
            <c:numRef>
              <c:extLst>
                <c:ext xmlns:c15="http://schemas.microsoft.com/office/drawing/2012/chart" uri="{02D57815-91ED-43cb-92C2-25804820EDAC}">
                  <c15:fullRef>
                    <c15:sqref>'3.3.13'!$S$52:$Y$52</c15:sqref>
                  </c15:fullRef>
                </c:ext>
              </c:extLst>
              <c:f>('3.3.13'!$S$52:$T$52,'3.3.13'!$V$52:$Y$52)</c:f>
              <c:numCache>
                <c:formatCode>0.0%</c:formatCode>
                <c:ptCount val="6"/>
                <c:pt idx="0">
                  <c:v>0.83234220135628589</c:v>
                </c:pt>
                <c:pt idx="1">
                  <c:v>4.4131455399061034E-2</c:v>
                </c:pt>
                <c:pt idx="2">
                  <c:v>1.2206572769953052E-2</c:v>
                </c:pt>
                <c:pt idx="3">
                  <c:v>8.7636932707355238E-3</c:v>
                </c:pt>
                <c:pt idx="4">
                  <c:v>8.7636932707355238E-3</c:v>
                </c:pt>
                <c:pt idx="5">
                  <c:v>8.9306207616066766E-2</c:v>
                </c:pt>
              </c:numCache>
            </c:numRef>
          </c:val>
          <c:extLst>
            <c:ext xmlns:c16="http://schemas.microsoft.com/office/drawing/2014/chart" uri="{C3380CC4-5D6E-409C-BE32-E72D297353CC}">
              <c16:uniqueId val="{0000000C-A7E4-4386-9F1B-3A33D3375BB0}"/>
            </c:ext>
          </c:extLst>
        </c:ser>
        <c:dLbls>
          <c:dLblPos val="outEnd"/>
          <c:showLegendKey val="0"/>
          <c:showVal val="1"/>
          <c:showCatName val="0"/>
          <c:showSerName val="0"/>
          <c:showPercent val="0"/>
          <c:showBubbleSize val="0"/>
        </c:dLbls>
        <c:gapWidth val="50"/>
        <c:axId val="184194176"/>
        <c:axId val="184195712"/>
        <c:extLst/>
      </c:barChart>
      <c:catAx>
        <c:axId val="18419417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195712"/>
        <c:crosses val="autoZero"/>
        <c:auto val="1"/>
        <c:lblAlgn val="ctr"/>
        <c:lblOffset val="100"/>
        <c:noMultiLvlLbl val="0"/>
      </c:catAx>
      <c:valAx>
        <c:axId val="184195712"/>
        <c:scaling>
          <c:orientation val="minMax"/>
          <c:max val="1"/>
          <c:min val="0"/>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194176"/>
        <c:crosses val="autoZero"/>
        <c:crossBetween val="between"/>
        <c:majorUnit val="0.2"/>
      </c:valAx>
      <c:spPr>
        <a:solidFill>
          <a:schemeClr val="bg1"/>
        </a:solidFill>
        <a:ln>
          <a:noFill/>
        </a:ln>
        <a:effectLst/>
      </c:spPr>
    </c:plotArea>
    <c:legend>
      <c:legendPos val="r"/>
      <c:layout>
        <c:manualLayout>
          <c:xMode val="edge"/>
          <c:yMode val="edge"/>
          <c:x val="0.87357996250468695"/>
          <c:y val="0.22819873571058044"/>
          <c:w val="6.8988210557311858E-2"/>
          <c:h val="0.387488080502576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5" l="0.70000000000000062" r="0.70000000000000062" t="0.750000000000005" header="0.30000000000000032" footer="0.30000000000000032"/>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2788414131289E-2"/>
          <c:y val="5.3635360797291642E-2"/>
          <c:w val="0.78634793645446721"/>
          <c:h val="0.76119284700307399"/>
        </c:manualLayout>
      </c:layout>
      <c:barChart>
        <c:barDir val="col"/>
        <c:grouping val="clustered"/>
        <c:varyColors val="0"/>
        <c:ser>
          <c:idx val="6"/>
          <c:order val="0"/>
          <c:tx>
            <c:strRef>
              <c:f>'[1]3.3.14'!$A$47</c:f>
              <c:strCache>
                <c:ptCount val="1"/>
                <c:pt idx="0">
                  <c:v>2020-2021</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'[1]3.3.14'!$B$6:$F$6</c:f>
              <c:strCache>
                <c:ptCount val="5"/>
                <c:pt idx="0">
                  <c:v>0–less than 
3 months</c:v>
                </c:pt>
                <c:pt idx="1">
                  <c:v>3–less than 
6 months</c:v>
                </c:pt>
                <c:pt idx="2">
                  <c:v>6 months–1 year</c:v>
                </c:pt>
                <c:pt idx="3">
                  <c:v>Over 1 year</c:v>
                </c:pt>
                <c:pt idx="4">
                  <c:v>Not answered</c:v>
                </c:pt>
              </c:strCache>
            </c:strRef>
          </c:cat>
          <c:val>
            <c:numRef>
              <c:f>'[1]3.3.14'!$B$47:$F$47</c:f>
              <c:numCache>
                <c:formatCode>General</c:formatCode>
                <c:ptCount val="5"/>
                <c:pt idx="0">
                  <c:v>0.24097761534947465</c:v>
                </c:pt>
                <c:pt idx="1">
                  <c:v>0.26267702147099131</c:v>
                </c:pt>
                <c:pt idx="2">
                  <c:v>0.22019186843307445</c:v>
                </c:pt>
                <c:pt idx="3">
                  <c:v>0.10415714938328004</c:v>
                </c:pt>
                <c:pt idx="4">
                  <c:v>0.17199634536317954</c:v>
                </c:pt>
              </c:numCache>
            </c:numRef>
          </c:val>
          <c:extLst xmlns:c15="http://schemas.microsoft.com/office/drawing/2012/chart">
            <c:ext xmlns:c16="http://schemas.microsoft.com/office/drawing/2014/chart" uri="{C3380CC4-5D6E-409C-BE32-E72D297353CC}">
              <c16:uniqueId val="{00000002-9F0B-4562-9895-9BC6E907C1B3}"/>
            </c:ext>
          </c:extLst>
        </c:ser>
        <c:ser>
          <c:idx val="0"/>
          <c:order val="1"/>
          <c:tx>
            <c:strRef>
              <c:f>'[1]3.3.14'!$A$48</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'[1]3.3.14'!$B$6:$F$6</c:f>
              <c:strCache>
                <c:ptCount val="5"/>
                <c:pt idx="0">
                  <c:v>0–less than 
3 months</c:v>
                </c:pt>
                <c:pt idx="1">
                  <c:v>3–less than 
6 months</c:v>
                </c:pt>
                <c:pt idx="2">
                  <c:v>6 months–1 year</c:v>
                </c:pt>
                <c:pt idx="3">
                  <c:v>Over 1 year</c:v>
                </c:pt>
                <c:pt idx="4">
                  <c:v>Not answered</c:v>
                </c:pt>
              </c:strCache>
            </c:strRef>
          </c:cat>
          <c:val>
            <c:numRef>
              <c:f>'[1]3.3.14'!$B$48:$F$48</c:f>
              <c:numCache>
                <c:formatCode>General</c:formatCode>
                <c:ptCount val="5"/>
                <c:pt idx="0">
                  <c:v>0.30265748031496065</c:v>
                </c:pt>
                <c:pt idx="1">
                  <c:v>0.25467519685039369</c:v>
                </c:pt>
                <c:pt idx="2">
                  <c:v>0.22342519685039369</c:v>
                </c:pt>
                <c:pt idx="3">
                  <c:v>0.10777559055118111</c:v>
                </c:pt>
                <c:pt idx="4">
                  <c:v>0.11146653543307086</c:v>
                </c:pt>
              </c:numCache>
            </c:numRef>
          </c:val>
          <c:extLst xmlns:c15="http://schemas.microsoft.com/office/drawing/2012/chart">
            <c:ext xmlns:c16="http://schemas.microsoft.com/office/drawing/2014/chart" uri="{C3380CC4-5D6E-409C-BE32-E72D297353CC}">
              <c16:uniqueId val="{00000003-9F0B-4562-9895-9BC6E907C1B3}"/>
            </c:ext>
          </c:extLst>
        </c:ser>
        <c:ser>
          <c:idx val="1"/>
          <c:order val="2"/>
          <c:tx>
            <c:strRef>
              <c:f>'[1]3.3.14'!$A$49</c:f>
              <c:strCache>
                <c:ptCount val="1"/>
                <c:pt idx="0">
                  <c:v>2022-2023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'[1]3.3.14'!$B$6:$F$6</c:f>
              <c:strCache>
                <c:ptCount val="5"/>
                <c:pt idx="0">
                  <c:v>0–less than 
3 months</c:v>
                </c:pt>
                <c:pt idx="1">
                  <c:v>3–less than 
6 months</c:v>
                </c:pt>
                <c:pt idx="2">
                  <c:v>6 months–1 year</c:v>
                </c:pt>
                <c:pt idx="3">
                  <c:v>Over 1 year</c:v>
                </c:pt>
                <c:pt idx="4">
                  <c:v>Not answered</c:v>
                </c:pt>
              </c:strCache>
            </c:strRef>
          </c:cat>
          <c:val>
            <c:numRef>
              <c:f>'[1]3.3.14'!$B$49:$F$49</c:f>
              <c:numCache>
                <c:formatCode>General</c:formatCode>
                <c:ptCount val="5"/>
                <c:pt idx="0">
                  <c:v>0.38382352941176473</c:v>
                </c:pt>
                <c:pt idx="1">
                  <c:v>0.27886029411764707</c:v>
                </c:pt>
                <c:pt idx="2">
                  <c:v>0.22812499999999999</c:v>
                </c:pt>
                <c:pt idx="3">
                  <c:v>0.10919117647058824</c:v>
                </c:pt>
              </c:numCache>
            </c:numRef>
          </c:val>
          <c:extLst>
            <c:ext xmlns:c16="http://schemas.microsoft.com/office/drawing/2014/chart" uri="{C3380CC4-5D6E-409C-BE32-E72D297353CC}">
              <c16:uniqueId val="{00000004-9F0B-4562-9895-9BC6E907C1B3}"/>
            </c:ext>
          </c:extLst>
        </c:ser>
        <c:ser>
          <c:idx val="2"/>
          <c:order val="3"/>
          <c:tx>
            <c:strRef>
              <c:f>'[1]3.3.14'!$A$50</c:f>
              <c:strCache>
                <c:ptCount val="1"/>
                <c:pt idx="0">
                  <c:v>2023-2024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'[1]3.3.14'!$B$6:$F$6</c:f>
              <c:strCache>
                <c:ptCount val="5"/>
                <c:pt idx="0">
                  <c:v>0–less than 
3 months</c:v>
                </c:pt>
                <c:pt idx="1">
                  <c:v>3–less than 
6 months</c:v>
                </c:pt>
                <c:pt idx="2">
                  <c:v>6 months–1 year</c:v>
                </c:pt>
                <c:pt idx="3">
                  <c:v>Over 1 year</c:v>
                </c:pt>
                <c:pt idx="4">
                  <c:v>Not answered</c:v>
                </c:pt>
              </c:strCache>
            </c:strRef>
          </c:cat>
          <c:val>
            <c:numRef>
              <c:f>'[1]3.3.14'!$B$50:$F$50</c:f>
              <c:numCache>
                <c:formatCode>General</c:formatCode>
                <c:ptCount val="5"/>
                <c:pt idx="0">
                  <c:v>0.31436619718309861</c:v>
                </c:pt>
                <c:pt idx="1">
                  <c:v>0.28140845070422538</c:v>
                </c:pt>
                <c:pt idx="2">
                  <c:v>0.27154929577464787</c:v>
                </c:pt>
                <c:pt idx="3">
                  <c:v>0.13267605633802818</c:v>
                </c:pt>
              </c:numCache>
            </c:numRef>
          </c:val>
          <c:extLst>
            <c:ext xmlns:c16="http://schemas.microsoft.com/office/drawing/2014/chart" uri="{C3380CC4-5D6E-409C-BE32-E72D297353CC}">
              <c16:uniqueId val="{00000005-9F0B-4562-9895-9BC6E907C1B3}"/>
            </c:ext>
          </c:extLst>
        </c:ser>
        <c:ser>
          <c:idx val="3"/>
          <c:order val="4"/>
          <c:tx>
            <c:strRef>
              <c:f>'3.3.14'!$A$52</c:f>
              <c:strCache>
                <c:ptCount val="1"/>
                <c:pt idx="0">
                  <c:v>2024-2025</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'3.3.14'!$B$52:$E$52</c:f>
              <c:numCache>
                <c:formatCode>0.0%</c:formatCode>
                <c:ptCount val="4"/>
                <c:pt idx="0">
                  <c:v>0.32999478351591027</c:v>
                </c:pt>
                <c:pt idx="1">
                  <c:v>0.29107981220657275</c:v>
                </c:pt>
                <c:pt idx="2">
                  <c:v>0.27803860198226393</c:v>
                </c:pt>
                <c:pt idx="3">
                  <c:v>0.100886802295253</c:v>
                </c:pt>
              </c:numCache>
            </c:numRef>
          </c:val>
          <c:extLst>
            <c:ext xmlns:c16="http://schemas.microsoft.com/office/drawing/2014/chart" uri="{C3380CC4-5D6E-409C-BE32-E72D297353CC}">
              <c16:uniqueId val="{00000000-0112-43DC-AB65-E5499A3C9387}"/>
            </c:ext>
          </c:extLst>
        </c:ser>
        <c:dLbls>
          <c:showLegendKey val="0"/>
          <c:showVal val="1"/>
          <c:showCatName val="0"/>
          <c:showSerName val="0"/>
          <c:showPercent val="0"/>
          <c:showBubbleSize val="0"/>
        </c:dLbls>
        <c:gapWidth val="50"/>
        <c:axId val="184371456"/>
        <c:axId val="184381440"/>
        <c:extLst/>
      </c:barChart>
      <c:catAx>
        <c:axId val="18437145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381440"/>
        <c:crossesAt val="0"/>
        <c:auto val="1"/>
        <c:lblAlgn val="ctr"/>
        <c:lblOffset val="100"/>
        <c:noMultiLvlLbl val="0"/>
      </c:catAx>
      <c:valAx>
        <c:axId val="184381440"/>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4371456"/>
        <c:crosses val="autoZero"/>
        <c:crossBetween val="between"/>
        <c:majorUnit val="0.1"/>
      </c:valAx>
      <c:spPr>
        <a:solidFill>
          <a:schemeClr val="bg1"/>
        </a:solidFill>
        <a:ln>
          <a:noFill/>
        </a:ln>
        <a:effectLst/>
      </c:spPr>
    </c:plotArea>
    <c:legend>
      <c:legendPos val="r"/>
      <c:layout>
        <c:manualLayout>
          <c:xMode val="edge"/>
          <c:yMode val="edge"/>
          <c:x val="0.87229260780905071"/>
          <c:y val="0.26546156438616381"/>
          <c:w val="8.7808163764475672E-2"/>
          <c:h val="0.416669582968795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rot="-5400000" vert="horz"/>
    <a:lstStyle/>
    <a:p>
      <a:pPr>
        <a:defRPr/>
      </a:pPr>
      <a:endParaRPr lang="en-US"/>
    </a:p>
  </c:txPr>
  <c:printSettings>
    <c:headerFooter/>
    <c:pageMargins b="0.75000000000000522" l="0.70000000000000062" r="0.70000000000000062" t="0.750000000000005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205099362579677E-2"/>
          <c:y val="3.9901238760249307E-2"/>
          <c:w val="0.81305012654668163"/>
          <c:h val="0.80490297203415606"/>
        </c:manualLayout>
      </c:layout>
      <c:barChart>
        <c:barDir val="col"/>
        <c:grouping val="clustered"/>
        <c:varyColors val="0"/>
        <c:ser>
          <c:idx val="4"/>
          <c:order val="0"/>
          <c:tx>
            <c:strRef>
              <c:f>'[1]3.3.15'!$A$15</c:f>
              <c:strCache>
                <c:ptCount val="1"/>
                <c:pt idx="0">
                  <c:v>2020-2021</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'[1]3.3.15'!$B$6:$G$6</c:f>
              <c:strCache>
                <c:ptCount val="6"/>
                <c:pt idx="0">
                  <c:v>0</c:v>
                </c:pt>
                <c:pt idx="1">
                  <c:v>$1–$50,000</c:v>
                </c:pt>
                <c:pt idx="2">
                  <c:v>$50,001–
$100,000</c:v>
                </c:pt>
                <c:pt idx="3">
                  <c:v>$100,001–
$250,000</c:v>
                </c:pt>
                <c:pt idx="4">
                  <c:v>Over $250,000</c:v>
                </c:pt>
                <c:pt idx="5">
                  <c:v>Not answered</c:v>
                </c:pt>
              </c:strCache>
            </c:strRef>
          </c:cat>
          <c:val>
            <c:numRef>
              <c:f>'[1]3.3.15'!$B$15:$G$15</c:f>
              <c:numCache>
                <c:formatCode>General</c:formatCode>
                <c:ptCount val="6"/>
                <c:pt idx="0">
                  <c:v>0.10735495660118775</c:v>
                </c:pt>
                <c:pt idx="1">
                  <c:v>0.55778894472361806</c:v>
                </c:pt>
                <c:pt idx="2">
                  <c:v>9.0223846505253544E-2</c:v>
                </c:pt>
                <c:pt idx="3">
                  <c:v>5.0251256281407038E-2</c:v>
                </c:pt>
                <c:pt idx="4">
                  <c:v>2.2384650525354044E-2</c:v>
                </c:pt>
                <c:pt idx="5">
                  <c:v>0.17199634536317954</c:v>
                </c:pt>
              </c:numCache>
            </c:numRef>
          </c:val>
          <c:extLst xmlns:c15="http://schemas.microsoft.com/office/drawing/2012/chart">
            <c:ext xmlns:c16="http://schemas.microsoft.com/office/drawing/2014/chart" uri="{C3380CC4-5D6E-409C-BE32-E72D297353CC}">
              <c16:uniqueId val="{00000001-EE78-49C8-9EB3-E31C2CEB7D0C}"/>
            </c:ext>
          </c:extLst>
        </c:ser>
        <c:ser>
          <c:idx val="5"/>
          <c:order val="1"/>
          <c:tx>
            <c:strRef>
              <c:f>'[1]3.3.15'!$A$16</c:f>
              <c:strCache>
                <c:ptCount val="1"/>
                <c:pt idx="0">
                  <c:v>2021-2022</c:v>
                </c:pt>
              </c:strCache>
            </c:strRef>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'[1]3.3.15'!$B$6:$G$6</c:f>
              <c:strCache>
                <c:ptCount val="6"/>
                <c:pt idx="0">
                  <c:v>0</c:v>
                </c:pt>
                <c:pt idx="1">
                  <c:v>$1–$50,000</c:v>
                </c:pt>
                <c:pt idx="2">
                  <c:v>$50,001–
$100,000</c:v>
                </c:pt>
                <c:pt idx="3">
                  <c:v>$100,001–
$250,000</c:v>
                </c:pt>
                <c:pt idx="4">
                  <c:v>Over $250,000</c:v>
                </c:pt>
                <c:pt idx="5">
                  <c:v>Not answered</c:v>
                </c:pt>
              </c:strCache>
            </c:strRef>
          </c:cat>
          <c:val>
            <c:numRef>
              <c:f>'[1]3.3.15'!$B$16:$G$16</c:f>
              <c:numCache>
                <c:formatCode>General</c:formatCode>
                <c:ptCount val="6"/>
                <c:pt idx="0">
                  <c:v>8.9812992125984245E-2</c:v>
                </c:pt>
                <c:pt idx="1">
                  <c:v>0.63090551181102361</c:v>
                </c:pt>
                <c:pt idx="2">
                  <c:v>9.7687007874015755E-2</c:v>
                </c:pt>
                <c:pt idx="3">
                  <c:v>4.7982283464566927E-2</c:v>
                </c:pt>
                <c:pt idx="4">
                  <c:v>2.2145669291338582E-2</c:v>
                </c:pt>
                <c:pt idx="5">
                  <c:v>0.11146653543307086</c:v>
                </c:pt>
              </c:numCache>
            </c:numRef>
          </c:val>
          <c:extLst xmlns:c15="http://schemas.microsoft.com/office/drawing/2012/chart">
            <c:ext xmlns:c16="http://schemas.microsoft.com/office/drawing/2014/chart" uri="{C3380CC4-5D6E-409C-BE32-E72D297353CC}">
              <c16:uniqueId val="{00000002-EE78-49C8-9EB3-E31C2CEB7D0C}"/>
            </c:ext>
          </c:extLst>
        </c:ser>
        <c:ser>
          <c:idx val="0"/>
          <c:order val="2"/>
          <c:tx>
            <c:strRef>
              <c:f>'[1]3.3.15'!$A$17</c:f>
              <c:strCache>
                <c:ptCount val="1"/>
                <c:pt idx="0">
                  <c:v>2022-2023</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'[1]3.3.15'!$B$6:$G$6</c:f>
              <c:strCache>
                <c:ptCount val="6"/>
                <c:pt idx="0">
                  <c:v>0</c:v>
                </c:pt>
                <c:pt idx="1">
                  <c:v>$1–$50,000</c:v>
                </c:pt>
                <c:pt idx="2">
                  <c:v>$50,001–
$100,000</c:v>
                </c:pt>
                <c:pt idx="3">
                  <c:v>$100,001–
$250,000</c:v>
                </c:pt>
                <c:pt idx="4">
                  <c:v>Over $250,000</c:v>
                </c:pt>
                <c:pt idx="5">
                  <c:v>Not answered</c:v>
                </c:pt>
              </c:strCache>
            </c:strRef>
          </c:cat>
          <c:val>
            <c:numRef>
              <c:f>'[1]3.3.15'!$B$17:$G$17</c:f>
              <c:numCache>
                <c:formatCode>General</c:formatCode>
                <c:ptCount val="6"/>
                <c:pt idx="0">
                  <c:v>7.5735294117647053E-2</c:v>
                </c:pt>
                <c:pt idx="1">
                  <c:v>0.73713235294117652</c:v>
                </c:pt>
                <c:pt idx="2">
                  <c:v>0.10275735294117647</c:v>
                </c:pt>
                <c:pt idx="3">
                  <c:v>6.0477941176470588E-2</c:v>
                </c:pt>
                <c:pt idx="4">
                  <c:v>2.389705882352941E-2</c:v>
                </c:pt>
                <c:pt idx="5">
                  <c:v>0</c:v>
                </c:pt>
              </c:numCache>
            </c:numRef>
          </c:val>
          <c:extLst>
            <c:ext xmlns:c16="http://schemas.microsoft.com/office/drawing/2014/chart" uri="{C3380CC4-5D6E-409C-BE32-E72D297353CC}">
              <c16:uniqueId val="{00000003-EE78-49C8-9EB3-E31C2CEB7D0C}"/>
            </c:ext>
          </c:extLst>
        </c:ser>
        <c:ser>
          <c:idx val="1"/>
          <c:order val="3"/>
          <c:tx>
            <c:strRef>
              <c:f>'[1]3.3.15'!$A$18</c:f>
              <c:strCache>
                <c:ptCount val="1"/>
                <c:pt idx="0">
                  <c:v>2023-2024</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'[1]3.3.15'!$B$6:$G$6</c:f>
              <c:strCache>
                <c:ptCount val="6"/>
                <c:pt idx="0">
                  <c:v>0</c:v>
                </c:pt>
                <c:pt idx="1">
                  <c:v>$1–$50,000</c:v>
                </c:pt>
                <c:pt idx="2">
                  <c:v>$50,001–
$100,000</c:v>
                </c:pt>
                <c:pt idx="3">
                  <c:v>$100,001–
$250,000</c:v>
                </c:pt>
                <c:pt idx="4">
                  <c:v>Over $250,000</c:v>
                </c:pt>
                <c:pt idx="5">
                  <c:v>Not answered</c:v>
                </c:pt>
              </c:strCache>
            </c:strRef>
          </c:cat>
          <c:val>
            <c:numRef>
              <c:f>'[1]3.3.15'!$B$18:$G$18</c:f>
              <c:numCache>
                <c:formatCode>General</c:formatCode>
                <c:ptCount val="6"/>
                <c:pt idx="0">
                  <c:v>0.1256338028169014</c:v>
                </c:pt>
                <c:pt idx="1">
                  <c:v>0.68591549295774645</c:v>
                </c:pt>
                <c:pt idx="2">
                  <c:v>0.11098591549295775</c:v>
                </c:pt>
                <c:pt idx="3">
                  <c:v>5.7042253521126761E-2</c:v>
                </c:pt>
                <c:pt idx="4">
                  <c:v>2.0422535211267606E-2</c:v>
                </c:pt>
                <c:pt idx="5">
                  <c:v>0</c:v>
                </c:pt>
              </c:numCache>
            </c:numRef>
          </c:val>
          <c:extLst>
            <c:ext xmlns:c16="http://schemas.microsoft.com/office/drawing/2014/chart" uri="{C3380CC4-5D6E-409C-BE32-E72D297353CC}">
              <c16:uniqueId val="{00000004-EE78-49C8-9EB3-E31C2CEB7D0C}"/>
            </c:ext>
          </c:extLst>
        </c:ser>
        <c:ser>
          <c:idx val="2"/>
          <c:order val="4"/>
          <c:tx>
            <c:strRef>
              <c:f>'3.3.15'!$A$20</c:f>
              <c:strCache>
                <c:ptCount val="1"/>
                <c:pt idx="0">
                  <c:v>2024-2025</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'3.3.15'!$B$20:$G$20</c:f>
              <c:numCache>
                <c:formatCode>0.0%</c:formatCode>
                <c:ptCount val="6"/>
                <c:pt idx="0">
                  <c:v>0.13145539906103287</c:v>
                </c:pt>
                <c:pt idx="1">
                  <c:v>0.70380803338549813</c:v>
                </c:pt>
                <c:pt idx="2">
                  <c:v>0.102660406885759</c:v>
                </c:pt>
                <c:pt idx="3">
                  <c:v>4.3818466353677622E-2</c:v>
                </c:pt>
                <c:pt idx="4">
                  <c:v>1.8257694314032343E-2</c:v>
                </c:pt>
                <c:pt idx="5">
                  <c:v>0</c:v>
                </c:pt>
              </c:numCache>
            </c:numRef>
          </c:val>
          <c:extLst>
            <c:ext xmlns:c16="http://schemas.microsoft.com/office/drawing/2014/chart" uri="{C3380CC4-5D6E-409C-BE32-E72D297353CC}">
              <c16:uniqueId val="{00000000-DBF9-44AE-9BDA-8F4892592A1E}"/>
            </c:ext>
          </c:extLst>
        </c:ser>
        <c:dLbls>
          <c:showLegendKey val="0"/>
          <c:showVal val="1"/>
          <c:showCatName val="0"/>
          <c:showSerName val="0"/>
          <c:showPercent val="0"/>
          <c:showBubbleSize val="0"/>
        </c:dLbls>
        <c:gapWidth val="150"/>
        <c:axId val="187106048"/>
        <c:axId val="187107584"/>
        <c:extLst/>
      </c:barChart>
      <c:catAx>
        <c:axId val="18710604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7107584"/>
        <c:crosses val="autoZero"/>
        <c:auto val="1"/>
        <c:lblAlgn val="ctr"/>
        <c:lblOffset val="100"/>
        <c:noMultiLvlLbl val="0"/>
      </c:catAx>
      <c:valAx>
        <c:axId val="18710758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187106048"/>
        <c:crosses val="autoZero"/>
        <c:crossBetween val="between"/>
        <c:majorUnit val="0.1"/>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544" l="0.70000000000000062" r="0.70000000000000062" t="0.75000000000000544"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863349167026526E-2"/>
          <c:y val="6.9841269841269843E-2"/>
          <c:w val="0.82286877904249889"/>
          <c:h val="0.67502712160979894"/>
        </c:manualLayout>
      </c:layout>
      <c:barChart>
        <c:barDir val="col"/>
        <c:grouping val="clustered"/>
        <c:varyColors val="0"/>
        <c:ser>
          <c:idx val="30"/>
          <c:order val="30"/>
          <c:tx>
            <c:v>2016-2017</c:v>
          </c:tx>
          <c:spPr>
            <a:solidFill>
              <a:schemeClr val="accent1">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9.0663232453316159E-2</c:v>
              </c:pt>
              <c:pt idx="1">
                <c:v>7.2247263361236311E-2</c:v>
              </c:pt>
              <c:pt idx="2">
                <c:v>2.5370251126851255E-2</c:v>
              </c:pt>
              <c:pt idx="3">
                <c:v>1.6355441081777205E-2</c:v>
              </c:pt>
              <c:pt idx="4">
                <c:v>6.5679330328396648E-3</c:v>
              </c:pt>
            </c:numLit>
          </c:val>
          <c:extLst>
            <c:ext xmlns:c16="http://schemas.microsoft.com/office/drawing/2014/chart" uri="{C3380CC4-5D6E-409C-BE32-E72D297353CC}">
              <c16:uniqueId val="{00000001-1ABD-46E9-99CC-616FE71F4F3F}"/>
            </c:ext>
          </c:extLst>
        </c:ser>
        <c:ser>
          <c:idx val="31"/>
          <c:order val="31"/>
          <c:tx>
            <c:v>2017-2018</c:v>
          </c:tx>
          <c:spPr>
            <a:solidFill>
              <a:schemeClr val="accent2">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8.5380270589780635E-2</c:v>
              </c:pt>
              <c:pt idx="1">
                <c:v>7.3295678444765533E-2</c:v>
              </c:pt>
              <c:pt idx="2">
                <c:v>3.178773151188756E-2</c:v>
              </c:pt>
              <c:pt idx="3">
                <c:v>2.0228556416655722E-2</c:v>
              </c:pt>
              <c:pt idx="4">
                <c:v>8.1439642716406146E-3</c:v>
              </c:pt>
            </c:numLit>
          </c:val>
          <c:extLst>
            <c:ext xmlns:c16="http://schemas.microsoft.com/office/drawing/2014/chart" uri="{C3380CC4-5D6E-409C-BE32-E72D297353CC}">
              <c16:uniqueId val="{00000002-1ABD-46E9-99CC-616FE71F4F3F}"/>
            </c:ext>
          </c:extLst>
        </c:ser>
        <c:ser>
          <c:idx val="32"/>
          <c:order val="32"/>
          <c:tx>
            <c:v>2018-2019</c:v>
          </c:tx>
          <c:spPr>
            <a:solidFill>
              <a:schemeClr val="accent3">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0.10376100293411576</c:v>
              </c:pt>
              <c:pt idx="1">
                <c:v>6.0149373166177647E-2</c:v>
              </c:pt>
              <c:pt idx="2">
                <c:v>2.7073886369698586E-2</c:v>
              </c:pt>
              <c:pt idx="3">
                <c:v>1.7071218991731127E-2</c:v>
              </c:pt>
              <c:pt idx="4">
                <c:v>7.0685516137636703E-3</c:v>
              </c:pt>
            </c:numLit>
          </c:val>
          <c:extLst>
            <c:ext xmlns:c16="http://schemas.microsoft.com/office/drawing/2014/chart" uri="{C3380CC4-5D6E-409C-BE32-E72D297353CC}">
              <c16:uniqueId val="{00000003-1ABD-46E9-99CC-616FE71F4F3F}"/>
            </c:ext>
          </c:extLst>
        </c:ser>
        <c:ser>
          <c:idx val="33"/>
          <c:order val="33"/>
          <c:tx>
            <c:v>2019-2020*</c:v>
          </c:tx>
          <c:spPr>
            <a:solidFill>
              <a:schemeClr val="accent4">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9.6531693148812575E-2</c:v>
              </c:pt>
              <c:pt idx="1">
                <c:v>6.201947719118401E-2</c:v>
              </c:pt>
              <c:pt idx="2">
                <c:v>3.2974542969417396E-2</c:v>
              </c:pt>
              <c:pt idx="3">
                <c:v>1.8622928412779773E-2</c:v>
              </c:pt>
              <c:pt idx="4">
                <c:v>6.6632496155817527E-3</c:v>
              </c:pt>
            </c:numLit>
          </c:val>
          <c:extLst>
            <c:ext xmlns:c16="http://schemas.microsoft.com/office/drawing/2014/chart" uri="{C3380CC4-5D6E-409C-BE32-E72D297353CC}">
              <c16:uniqueId val="{00000004-1ABD-46E9-99CC-616FE71F4F3F}"/>
            </c:ext>
          </c:extLst>
        </c:ser>
        <c:dLbls>
          <c:showLegendKey val="0"/>
          <c:showVal val="1"/>
          <c:showCatName val="0"/>
          <c:showSerName val="0"/>
          <c:showPercent val="0"/>
          <c:showBubbleSize val="0"/>
        </c:dLbls>
        <c:gapWidth val="150"/>
        <c:axId val="187106048"/>
        <c:axId val="187107584"/>
        <c:extLst>
          <c:ext xmlns:c15="http://schemas.microsoft.com/office/drawing/2012/chart" uri="{02D57815-91ED-43cb-92C2-25804820EDAC}">
            <c15:filteredBarSeries>
              <c15:ser>
                <c:idx val="3"/>
                <c:order val="0"/>
                <c:tx>
                  <c:v>ANNUAL TOTAL</c:v>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c:ext xmlns:c16="http://schemas.microsoft.com/office/drawing/2014/chart" uri="{C3380CC4-5D6E-409C-BE32-E72D297353CC}">
                    <c16:uniqueId val="{00000005-1ABD-46E9-99CC-616FE71F4F3F}"/>
                  </c:ext>
                </c:extLst>
              </c15:ser>
            </c15:filteredBarSeries>
            <c15:filteredBarSeries>
              <c15:ser>
                <c:idx val="4"/>
                <c:order val="1"/>
                <c:tx>
                  <c:v>2004-2005</c:v>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1065</c:v>
                    </c:pt>
                    <c:pt idx="1">
                      <c:v>1301</c:v>
                    </c:pt>
                    <c:pt idx="2">
                      <c:v>124</c:v>
                    </c:pt>
                    <c:pt idx="3">
                      <c:v>36</c:v>
                    </c:pt>
                    <c:pt idx="4">
                      <c:v>14</c:v>
                    </c:pt>
                  </c:numLit>
                </c:val>
                <c:extLst xmlns:c15="http://schemas.microsoft.com/office/drawing/2012/chart">
                  <c:ext xmlns:c16="http://schemas.microsoft.com/office/drawing/2014/chart" uri="{C3380CC4-5D6E-409C-BE32-E72D297353CC}">
                    <c16:uniqueId val="{00000006-1ABD-46E9-99CC-616FE71F4F3F}"/>
                  </c:ext>
                </c:extLst>
              </c15:ser>
            </c15:filteredBarSeries>
            <c15:filteredBarSeries>
              <c15:ser>
                <c:idx val="5"/>
                <c:order val="2"/>
                <c:tx>
                  <c:v>2005-2006</c:v>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1465</c:v>
                    </c:pt>
                    <c:pt idx="1">
                      <c:v>1566</c:v>
                    </c:pt>
                    <c:pt idx="2">
                      <c:v>104</c:v>
                    </c:pt>
                    <c:pt idx="3">
                      <c:v>59</c:v>
                    </c:pt>
                    <c:pt idx="4">
                      <c:v>17</c:v>
                    </c:pt>
                  </c:numLit>
                </c:val>
                <c:extLst xmlns:c15="http://schemas.microsoft.com/office/drawing/2012/chart">
                  <c:ext xmlns:c16="http://schemas.microsoft.com/office/drawing/2014/chart" uri="{C3380CC4-5D6E-409C-BE32-E72D297353CC}">
                    <c16:uniqueId val="{00000007-1ABD-46E9-99CC-616FE71F4F3F}"/>
                  </c:ext>
                </c:extLst>
              </c15:ser>
            </c15:filteredBarSeries>
            <c15:filteredBarSeries>
              <c15:ser>
                <c:idx val="6"/>
                <c:order val="3"/>
                <c:tx>
                  <c:v>2006-2007</c:v>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1972</c:v>
                    </c:pt>
                    <c:pt idx="1">
                      <c:v>1650</c:v>
                    </c:pt>
                    <c:pt idx="2">
                      <c:v>144</c:v>
                    </c:pt>
                    <c:pt idx="3">
                      <c:v>54</c:v>
                    </c:pt>
                    <c:pt idx="4">
                      <c:v>17</c:v>
                    </c:pt>
                  </c:numLit>
                </c:val>
                <c:extLst xmlns:c15="http://schemas.microsoft.com/office/drawing/2012/chart">
                  <c:ext xmlns:c16="http://schemas.microsoft.com/office/drawing/2014/chart" uri="{C3380CC4-5D6E-409C-BE32-E72D297353CC}">
                    <c16:uniqueId val="{00000008-1ABD-46E9-99CC-616FE71F4F3F}"/>
                  </c:ext>
                </c:extLst>
              </c15:ser>
            </c15:filteredBarSeries>
            <c15:filteredBarSeries>
              <c15:ser>
                <c:idx val="0"/>
                <c:order val="4"/>
                <c:tx>
                  <c:v>2007-2008</c:v>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1362</c:v>
                    </c:pt>
                    <c:pt idx="1">
                      <c:v>1417</c:v>
                    </c:pt>
                    <c:pt idx="2">
                      <c:v>149</c:v>
                    </c:pt>
                    <c:pt idx="3">
                      <c:v>41</c:v>
                    </c:pt>
                    <c:pt idx="4">
                      <c:v>19</c:v>
                    </c:pt>
                  </c:numLit>
                </c:val>
                <c:extLst xmlns:c15="http://schemas.microsoft.com/office/drawing/2012/chart">
                  <c:ext xmlns:c16="http://schemas.microsoft.com/office/drawing/2014/chart" uri="{C3380CC4-5D6E-409C-BE32-E72D297353CC}">
                    <c16:uniqueId val="{00000009-1ABD-46E9-99CC-616FE71F4F3F}"/>
                  </c:ext>
                </c:extLst>
              </c15:ser>
            </c15:filteredBarSeries>
            <c15:filteredBarSeries>
              <c15:ser>
                <c:idx val="1"/>
                <c:order val="5"/>
                <c:tx>
                  <c:v>2008-2009</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992</c:v>
                    </c:pt>
                    <c:pt idx="1">
                      <c:v>1066</c:v>
                    </c:pt>
                    <c:pt idx="2">
                      <c:v>156</c:v>
                    </c:pt>
                    <c:pt idx="3">
                      <c:v>57</c:v>
                    </c:pt>
                    <c:pt idx="4">
                      <c:v>31</c:v>
                    </c:pt>
                  </c:numLit>
                </c:val>
                <c:extLst xmlns:c15="http://schemas.microsoft.com/office/drawing/2012/chart">
                  <c:ext xmlns:c16="http://schemas.microsoft.com/office/drawing/2014/chart" uri="{C3380CC4-5D6E-409C-BE32-E72D297353CC}">
                    <c16:uniqueId val="{0000000A-1ABD-46E9-99CC-616FE71F4F3F}"/>
                  </c:ext>
                </c:extLst>
              </c15:ser>
            </c15:filteredBarSeries>
            <c15:filteredBarSeries>
              <c15:ser>
                <c:idx val="2"/>
                <c:order val="6"/>
                <c:tx>
                  <c:v>2009-2010</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906</c:v>
                    </c:pt>
                    <c:pt idx="1">
                      <c:v>873</c:v>
                    </c:pt>
                    <c:pt idx="2">
                      <c:v>175</c:v>
                    </c:pt>
                    <c:pt idx="3">
                      <c:v>83</c:v>
                    </c:pt>
                    <c:pt idx="4">
                      <c:v>37</c:v>
                    </c:pt>
                  </c:numLit>
                </c:val>
                <c:extLst xmlns:c15="http://schemas.microsoft.com/office/drawing/2012/chart">
                  <c:ext xmlns:c16="http://schemas.microsoft.com/office/drawing/2014/chart" uri="{C3380CC4-5D6E-409C-BE32-E72D297353CC}">
                    <c16:uniqueId val="{0000000B-1ABD-46E9-99CC-616FE71F4F3F}"/>
                  </c:ext>
                </c:extLst>
              </c15:ser>
            </c15:filteredBarSeries>
            <c15:filteredBarSeries>
              <c15:ser>
                <c:idx val="7"/>
                <c:order val="7"/>
                <c:tx>
                  <c:v>2010-2011</c:v>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797</c:v>
                    </c:pt>
                    <c:pt idx="1">
                      <c:v>778</c:v>
                    </c:pt>
                    <c:pt idx="2">
                      <c:v>185</c:v>
                    </c:pt>
                    <c:pt idx="3">
                      <c:v>96</c:v>
                    </c:pt>
                    <c:pt idx="4">
                      <c:v>59</c:v>
                    </c:pt>
                  </c:numLit>
                </c:val>
                <c:extLst xmlns:c15="http://schemas.microsoft.com/office/drawing/2012/chart">
                  <c:ext xmlns:c16="http://schemas.microsoft.com/office/drawing/2014/chart" uri="{C3380CC4-5D6E-409C-BE32-E72D297353CC}">
                    <c16:uniqueId val="{0000000C-1ABD-46E9-99CC-616FE71F4F3F}"/>
                  </c:ext>
                </c:extLst>
              </c15:ser>
            </c15:filteredBarSeries>
            <c15:filteredBarSeries>
              <c15:ser>
                <c:idx val="8"/>
                <c:order val="8"/>
                <c:tx>
                  <c:v>2011-2012</c:v>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1069</c:v>
                    </c:pt>
                    <c:pt idx="1">
                      <c:v>900</c:v>
                    </c:pt>
                    <c:pt idx="2">
                      <c:v>174</c:v>
                    </c:pt>
                    <c:pt idx="3">
                      <c:v>85</c:v>
                    </c:pt>
                    <c:pt idx="4">
                      <c:v>54</c:v>
                    </c:pt>
                  </c:numLit>
                </c:val>
                <c:extLst xmlns:c15="http://schemas.microsoft.com/office/drawing/2012/chart">
                  <c:ext xmlns:c16="http://schemas.microsoft.com/office/drawing/2014/chart" uri="{C3380CC4-5D6E-409C-BE32-E72D297353CC}">
                    <c16:uniqueId val="{0000000D-1ABD-46E9-99CC-616FE71F4F3F}"/>
                  </c:ext>
                </c:extLst>
              </c15:ser>
            </c15:filteredBarSeries>
            <c15:filteredBarSeries>
              <c15:ser>
                <c:idx val="9"/>
                <c:order val="9"/>
                <c:tx>
                  <c:v>2012-2013</c:v>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846</c:v>
                    </c:pt>
                    <c:pt idx="1">
                      <c:v>785</c:v>
                    </c:pt>
                    <c:pt idx="2">
                      <c:v>163</c:v>
                    </c:pt>
                    <c:pt idx="3">
                      <c:v>117</c:v>
                    </c:pt>
                    <c:pt idx="4">
                      <c:v>52</c:v>
                    </c:pt>
                  </c:numLit>
                </c:val>
                <c:extLst xmlns:c15="http://schemas.microsoft.com/office/drawing/2012/chart">
                  <c:ext xmlns:c16="http://schemas.microsoft.com/office/drawing/2014/chart" uri="{C3380CC4-5D6E-409C-BE32-E72D297353CC}">
                    <c16:uniqueId val="{0000000E-1ABD-46E9-99CC-616FE71F4F3F}"/>
                  </c:ext>
                </c:extLst>
              </c15:ser>
            </c15:filteredBarSeries>
            <c15:filteredBarSeries>
              <c15:ser>
                <c:idx val="10"/>
                <c:order val="10"/>
                <c:tx>
                  <c:v>2013-2014</c:v>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885</c:v>
                    </c:pt>
                    <c:pt idx="1">
                      <c:v>727</c:v>
                    </c:pt>
                    <c:pt idx="2">
                      <c:v>207</c:v>
                    </c:pt>
                    <c:pt idx="3">
                      <c:v>108</c:v>
                    </c:pt>
                    <c:pt idx="4">
                      <c:v>38</c:v>
                    </c:pt>
                  </c:numLit>
                </c:val>
                <c:extLst xmlns:c15="http://schemas.microsoft.com/office/drawing/2012/chart">
                  <c:ext xmlns:c16="http://schemas.microsoft.com/office/drawing/2014/chart" uri="{C3380CC4-5D6E-409C-BE32-E72D297353CC}">
                    <c16:uniqueId val="{0000000F-1ABD-46E9-99CC-616FE71F4F3F}"/>
                  </c:ext>
                </c:extLst>
              </c15:ser>
            </c15:filteredBarSeries>
            <c15:filteredBarSeries>
              <c15:ser>
                <c:idx val="11"/>
                <c:order val="11"/>
                <c:tx>
                  <c:v>2014-2015</c:v>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821</c:v>
                    </c:pt>
                    <c:pt idx="1">
                      <c:v>592</c:v>
                    </c:pt>
                    <c:pt idx="2">
                      <c:v>210</c:v>
                    </c:pt>
                    <c:pt idx="3">
                      <c:v>127</c:v>
                    </c:pt>
                    <c:pt idx="4">
                      <c:v>44</c:v>
                    </c:pt>
                  </c:numLit>
                </c:val>
                <c:extLst xmlns:c15="http://schemas.microsoft.com/office/drawing/2012/chart">
                  <c:ext xmlns:c16="http://schemas.microsoft.com/office/drawing/2014/chart" uri="{C3380CC4-5D6E-409C-BE32-E72D297353CC}">
                    <c16:uniqueId val="{00000010-1ABD-46E9-99CC-616FE71F4F3F}"/>
                  </c:ext>
                </c:extLst>
              </c15:ser>
            </c15:filteredBarSeries>
            <c15:filteredBarSeries>
              <c15:ser>
                <c:idx val="12"/>
                <c:order val="12"/>
                <c:tx>
                  <c:v>2015-2016</c:v>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808</c:v>
                    </c:pt>
                    <c:pt idx="1">
                      <c:v>674</c:v>
                    </c:pt>
                    <c:pt idx="2">
                      <c:v>219</c:v>
                    </c:pt>
                    <c:pt idx="3">
                      <c:v>124</c:v>
                    </c:pt>
                    <c:pt idx="4">
                      <c:v>85</c:v>
                    </c:pt>
                  </c:numLit>
                </c:val>
                <c:extLst xmlns:c15="http://schemas.microsoft.com/office/drawing/2012/chart">
                  <c:ext xmlns:c16="http://schemas.microsoft.com/office/drawing/2014/chart" uri="{C3380CC4-5D6E-409C-BE32-E72D297353CC}">
                    <c16:uniqueId val="{00000011-1ABD-46E9-99CC-616FE71F4F3F}"/>
                  </c:ext>
                </c:extLst>
              </c15:ser>
            </c15:filteredBarSeries>
            <c15:filteredBarSeries>
              <c15:ser>
                <c:idx val="13"/>
                <c:order val="13"/>
                <c:tx>
                  <c:v>2016-2017</c:v>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704</c:v>
                    </c:pt>
                    <c:pt idx="1">
                      <c:v>561</c:v>
                    </c:pt>
                    <c:pt idx="2">
                      <c:v>197</c:v>
                    </c:pt>
                    <c:pt idx="3">
                      <c:v>127</c:v>
                    </c:pt>
                    <c:pt idx="4">
                      <c:v>51</c:v>
                    </c:pt>
                  </c:numLit>
                </c:val>
                <c:extLst xmlns:c15="http://schemas.microsoft.com/office/drawing/2012/chart">
                  <c:ext xmlns:c16="http://schemas.microsoft.com/office/drawing/2014/chart" uri="{C3380CC4-5D6E-409C-BE32-E72D297353CC}">
                    <c16:uniqueId val="{00000012-1ABD-46E9-99CC-616FE71F4F3F}"/>
                  </c:ext>
                </c:extLst>
              </c15:ser>
            </c15:filteredBarSeries>
            <c15:filteredBarSeries>
              <c15:ser>
                <c:idx val="14"/>
                <c:order val="14"/>
                <c:tx>
                  <c:v>2017-2018</c:v>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650</c:v>
                    </c:pt>
                    <c:pt idx="1">
                      <c:v>558</c:v>
                    </c:pt>
                    <c:pt idx="2">
                      <c:v>242</c:v>
                    </c:pt>
                    <c:pt idx="3">
                      <c:v>154</c:v>
                    </c:pt>
                    <c:pt idx="4">
                      <c:v>62</c:v>
                    </c:pt>
                  </c:numLit>
                </c:val>
                <c:extLst xmlns:c15="http://schemas.microsoft.com/office/drawing/2012/chart">
                  <c:ext xmlns:c16="http://schemas.microsoft.com/office/drawing/2014/chart" uri="{C3380CC4-5D6E-409C-BE32-E72D297353CC}">
                    <c16:uniqueId val="{00000013-1ABD-46E9-99CC-616FE71F4F3F}"/>
                  </c:ext>
                </c:extLst>
              </c15:ser>
            </c15:filteredBarSeries>
            <c15:filteredBarSeries>
              <c15:ser>
                <c:idx val="15"/>
                <c:order val="15"/>
                <c:tx>
                  <c:v>2018-2019</c:v>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778</c:v>
                    </c:pt>
                    <c:pt idx="1">
                      <c:v>451</c:v>
                    </c:pt>
                    <c:pt idx="2">
                      <c:v>203</c:v>
                    </c:pt>
                    <c:pt idx="3">
                      <c:v>128</c:v>
                    </c:pt>
                    <c:pt idx="4">
                      <c:v>53</c:v>
                    </c:pt>
                  </c:numLit>
                </c:val>
                <c:extLst xmlns:c15="http://schemas.microsoft.com/office/drawing/2012/chart">
                  <c:ext xmlns:c16="http://schemas.microsoft.com/office/drawing/2014/chart" uri="{C3380CC4-5D6E-409C-BE32-E72D297353CC}">
                    <c16:uniqueId val="{00000014-1ABD-46E9-99CC-616FE71F4F3F}"/>
                  </c:ext>
                </c:extLst>
              </c15:ser>
            </c15:filteredBarSeries>
            <c15:filteredBarSeries>
              <c15:ser>
                <c:idx val="16"/>
                <c:order val="16"/>
                <c:tx>
                  <c:v>2019-2020*</c:v>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565</c:v>
                    </c:pt>
                    <c:pt idx="1">
                      <c:v>363</c:v>
                    </c:pt>
                    <c:pt idx="2">
                      <c:v>193</c:v>
                    </c:pt>
                    <c:pt idx="3">
                      <c:v>109</c:v>
                    </c:pt>
                    <c:pt idx="4">
                      <c:v>39</c:v>
                    </c:pt>
                  </c:numLit>
                </c:val>
                <c:extLst xmlns:c15="http://schemas.microsoft.com/office/drawing/2012/chart">
                  <c:ext xmlns:c16="http://schemas.microsoft.com/office/drawing/2014/chart" uri="{C3380CC4-5D6E-409C-BE32-E72D297353CC}">
                    <c16:uniqueId val="{00000015-1ABD-46E9-99CC-616FE71F4F3F}"/>
                  </c:ext>
                </c:extLst>
              </c15:ser>
            </c15:filteredBarSeries>
            <c15:filteredBarSeries>
              <c15:ser>
                <c:idx val="17"/>
                <c:order val="17"/>
                <c:tx>
                  <c:v>ANNUAL PERCENTAGE</c:v>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xmlns:c15="http://schemas.microsoft.com/office/drawing/2012/chart">
                  <c:ext xmlns:c16="http://schemas.microsoft.com/office/drawing/2014/chart" uri="{C3380CC4-5D6E-409C-BE32-E72D297353CC}">
                    <c16:uniqueId val="{00000016-1ABD-46E9-99CC-616FE71F4F3F}"/>
                  </c:ext>
                </c:extLst>
              </c15:ser>
            </c15:filteredBarSeries>
            <c15:filteredBarSeries>
              <c15:ser>
                <c:idx val="18"/>
                <c:order val="18"/>
                <c:tx>
                  <c:v>2004-2005</c:v>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0.22913080895008606</c:v>
                    </c:pt>
                    <c:pt idx="1">
                      <c:v>0.27990533562822717</c:v>
                    </c:pt>
                    <c:pt idx="2">
                      <c:v>2.6678141135972461E-2</c:v>
                    </c:pt>
                    <c:pt idx="3">
                      <c:v>7.7452667814113599E-3</c:v>
                    </c:pt>
                    <c:pt idx="4">
                      <c:v>3.0120481927710845E-3</c:v>
                    </c:pt>
                  </c:numLit>
                </c:val>
                <c:extLst xmlns:c15="http://schemas.microsoft.com/office/drawing/2012/chart">
                  <c:ext xmlns:c16="http://schemas.microsoft.com/office/drawing/2014/chart" uri="{C3380CC4-5D6E-409C-BE32-E72D297353CC}">
                    <c16:uniqueId val="{00000017-1ABD-46E9-99CC-616FE71F4F3F}"/>
                  </c:ext>
                </c:extLst>
              </c15:ser>
            </c15:filteredBarSeries>
            <c15:filteredBarSeries>
              <c15:ser>
                <c:idx val="19"/>
                <c:order val="19"/>
                <c:tx>
                  <c:v>2005-2006</c:v>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0.25324114088159033</c:v>
                    </c:pt>
                    <c:pt idx="1">
                      <c:v>0.27070008643042354</c:v>
                    </c:pt>
                    <c:pt idx="2">
                      <c:v>1.7977528089887642E-2</c:v>
                    </c:pt>
                    <c:pt idx="3">
                      <c:v>1.0198789974070872E-2</c:v>
                    </c:pt>
                    <c:pt idx="4">
                      <c:v>2.9386343993085566E-3</c:v>
                    </c:pt>
                  </c:numLit>
                </c:val>
                <c:extLst xmlns:c15="http://schemas.microsoft.com/office/drawing/2012/chart">
                  <c:ext xmlns:c16="http://schemas.microsoft.com/office/drawing/2014/chart" uri="{C3380CC4-5D6E-409C-BE32-E72D297353CC}">
                    <c16:uniqueId val="{00000018-1ABD-46E9-99CC-616FE71F4F3F}"/>
                  </c:ext>
                </c:extLst>
              </c15:ser>
            </c15:filteredBarSeries>
            <c15:filteredBarSeries>
              <c15:ser>
                <c:idx val="20"/>
                <c:order val="20"/>
                <c:tx>
                  <c:v>2006-2007</c:v>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0.28725418790968682</c:v>
                    </c:pt>
                    <c:pt idx="1">
                      <c:v>0.2403495994173343</c:v>
                    </c:pt>
                    <c:pt idx="2">
                      <c:v>2.0975965040058265E-2</c:v>
                    </c:pt>
                    <c:pt idx="3">
                      <c:v>7.8659868900218498E-3</c:v>
                    </c:pt>
                    <c:pt idx="4">
                      <c:v>2.4763292061179896E-3</c:v>
                    </c:pt>
                  </c:numLit>
                </c:val>
                <c:extLst xmlns:c15="http://schemas.microsoft.com/office/drawing/2012/chart">
                  <c:ext xmlns:c16="http://schemas.microsoft.com/office/drawing/2014/chart" uri="{C3380CC4-5D6E-409C-BE32-E72D297353CC}">
                    <c16:uniqueId val="{00000019-1ABD-46E9-99CC-616FE71F4F3F}"/>
                  </c:ext>
                </c:extLst>
              </c15:ser>
            </c15:filteredBarSeries>
            <c15:filteredBarSeries>
              <c15:ser>
                <c:idx val="21"/>
                <c:order val="21"/>
                <c:tx>
                  <c:v>2007-2008</c:v>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0.1964517524881004</c:v>
                    </c:pt>
                    <c:pt idx="1">
                      <c:v>0.20438482619356699</c:v>
                    </c:pt>
                    <c:pt idx="2">
                      <c:v>2.1491417856627722E-2</c:v>
                    </c:pt>
                    <c:pt idx="3">
                      <c:v>5.9137458531660176E-3</c:v>
                    </c:pt>
                    <c:pt idx="4">
                      <c:v>2.7405163709793741E-3</c:v>
                    </c:pt>
                  </c:numLit>
                </c:val>
                <c:extLst xmlns:c15="http://schemas.microsoft.com/office/drawing/2012/chart">
                  <c:ext xmlns:c16="http://schemas.microsoft.com/office/drawing/2014/chart" uri="{C3380CC4-5D6E-409C-BE32-E72D297353CC}">
                    <c16:uniqueId val="{0000001A-1ABD-46E9-99CC-616FE71F4F3F}"/>
                  </c:ext>
                </c:extLst>
              </c15:ser>
            </c15:filteredBarSeries>
            <c15:filteredBarSeries>
              <c15:ser>
                <c:idx val="22"/>
                <c:order val="22"/>
                <c:tx>
                  <c:v>2008-2009</c:v>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0.12828139143928619</c:v>
                    </c:pt>
                    <c:pt idx="1">
                      <c:v>0.1378507694297168</c:v>
                    </c:pt>
                    <c:pt idx="2">
                      <c:v>2.0173283331178068E-2</c:v>
                    </c:pt>
                    <c:pt idx="3">
                      <c:v>7.3710073710073713E-3</c:v>
                    </c:pt>
                    <c:pt idx="4">
                      <c:v>4.0087934824776933E-3</c:v>
                    </c:pt>
                  </c:numLit>
                </c:val>
                <c:extLst xmlns:c15="http://schemas.microsoft.com/office/drawing/2012/chart">
                  <c:ext xmlns:c16="http://schemas.microsoft.com/office/drawing/2014/chart" uri="{C3380CC4-5D6E-409C-BE32-E72D297353CC}">
                    <c16:uniqueId val="{0000001B-1ABD-46E9-99CC-616FE71F4F3F}"/>
                  </c:ext>
                </c:extLst>
              </c15:ser>
            </c15:filteredBarSeries>
            <c15:filteredBarSeries>
              <c15:ser>
                <c:idx val="23"/>
                <c:order val="23"/>
                <c:tx>
                  <c:v>2009-2010</c:v>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0.1146400101227382</c:v>
                    </c:pt>
                    <c:pt idx="1">
                      <c:v>0.11046438061495635</c:v>
                    </c:pt>
                    <c:pt idx="2">
                      <c:v>2.2143489813994686E-2</c:v>
                    </c:pt>
                    <c:pt idx="3">
                      <c:v>1.0502340883208908E-2</c:v>
                    </c:pt>
                    <c:pt idx="4">
                      <c:v>4.6817664178160192E-3</c:v>
                    </c:pt>
                  </c:numLit>
                </c:val>
                <c:extLst xmlns:c15="http://schemas.microsoft.com/office/drawing/2012/chart">
                  <c:ext xmlns:c16="http://schemas.microsoft.com/office/drawing/2014/chart" uri="{C3380CC4-5D6E-409C-BE32-E72D297353CC}">
                    <c16:uniqueId val="{0000001C-1ABD-46E9-99CC-616FE71F4F3F}"/>
                  </c:ext>
                </c:extLst>
              </c15:ser>
            </c15:filteredBarSeries>
            <c15:filteredBarSeries>
              <c15:ser>
                <c:idx val="24"/>
                <c:order val="24"/>
                <c:tx>
                  <c:v>2010-2011</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9.8957039980134096E-2</c:v>
                    </c:pt>
                    <c:pt idx="1">
                      <c:v>9.6597963744723125E-2</c:v>
                    </c:pt>
                    <c:pt idx="2">
                      <c:v>2.2969952818475293E-2</c:v>
                    </c:pt>
                    <c:pt idx="3">
                      <c:v>1.1919543084181774E-2</c:v>
                    </c:pt>
                    <c:pt idx="4">
                      <c:v>7.3255525204867144E-3</c:v>
                    </c:pt>
                  </c:numLit>
                </c:val>
                <c:extLst xmlns:c15="http://schemas.microsoft.com/office/drawing/2012/chart">
                  <c:ext xmlns:c16="http://schemas.microsoft.com/office/drawing/2014/chart" uri="{C3380CC4-5D6E-409C-BE32-E72D297353CC}">
                    <c16:uniqueId val="{0000001D-1ABD-46E9-99CC-616FE71F4F3F}"/>
                  </c:ext>
                </c:extLst>
              </c15:ser>
            </c15:filteredBarSeries>
            <c15:filteredBarSeries>
              <c15:ser>
                <c:idx val="25"/>
                <c:order val="25"/>
                <c:tx>
                  <c:v>2011-2012</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0.1061147508437562</c:v>
                    </c:pt>
                    <c:pt idx="1">
                      <c:v>8.9338892197736747E-2</c:v>
                    </c:pt>
                    <c:pt idx="2">
                      <c:v>1.7272185824895772E-2</c:v>
                    </c:pt>
                    <c:pt idx="3">
                      <c:v>8.4375620408973593E-3</c:v>
                    </c:pt>
                    <c:pt idx="4">
                      <c:v>5.3603335318642047E-3</c:v>
                    </c:pt>
                  </c:numLit>
                </c:val>
                <c:extLst xmlns:c15="http://schemas.microsoft.com/office/drawing/2012/chart">
                  <c:ext xmlns:c16="http://schemas.microsoft.com/office/drawing/2014/chart" uri="{C3380CC4-5D6E-409C-BE32-E72D297353CC}">
                    <c16:uniqueId val="{0000001E-1ABD-46E9-99CC-616FE71F4F3F}"/>
                  </c:ext>
                </c:extLst>
              </c15:ser>
            </c15:filteredBarSeries>
            <c15:filteredBarSeries>
              <c15:ser>
                <c:idx val="26"/>
                <c:order val="26"/>
                <c:tx>
                  <c:v>2012-2013</c:v>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9.1419926518262376E-2</c:v>
                    </c:pt>
                    <c:pt idx="1">
                      <c:v>8.4828182407607519E-2</c:v>
                    </c:pt>
                    <c:pt idx="2">
                      <c:v>1.7614004754700669E-2</c:v>
                    </c:pt>
                    <c:pt idx="3">
                      <c:v>1.2643181326993732E-2</c:v>
                    </c:pt>
                    <c:pt idx="4">
                      <c:v>5.6191917008861034E-3</c:v>
                    </c:pt>
                  </c:numLit>
                </c:val>
                <c:extLst xmlns:c15="http://schemas.microsoft.com/office/drawing/2012/chart">
                  <c:ext xmlns:c16="http://schemas.microsoft.com/office/drawing/2014/chart" uri="{C3380CC4-5D6E-409C-BE32-E72D297353CC}">
                    <c16:uniqueId val="{0000001F-1ABD-46E9-99CC-616FE71F4F3F}"/>
                  </c:ext>
                </c:extLst>
              </c15:ser>
            </c15:filteredBarSeries>
            <c15:filteredBarSeries>
              <c15:ser>
                <c:idx val="27"/>
                <c:order val="27"/>
                <c:tx>
                  <c:v>2013-2014</c:v>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9.3561687281953701E-2</c:v>
                    </c:pt>
                    <c:pt idx="1">
                      <c:v>7.6858018818056872E-2</c:v>
                    </c:pt>
                    <c:pt idx="2">
                      <c:v>2.1883920076117985E-2</c:v>
                    </c:pt>
                    <c:pt idx="3">
                      <c:v>1.1417697431018078E-2</c:v>
                    </c:pt>
                    <c:pt idx="4">
                      <c:v>4.0173379849878423E-3</c:v>
                    </c:pt>
                  </c:numLit>
                </c:val>
                <c:extLst xmlns:c15="http://schemas.microsoft.com/office/drawing/2012/chart">
                  <c:ext xmlns:c16="http://schemas.microsoft.com/office/drawing/2014/chart" uri="{C3380CC4-5D6E-409C-BE32-E72D297353CC}">
                    <c16:uniqueId val="{00000020-1ABD-46E9-99CC-616FE71F4F3F}"/>
                  </c:ext>
                </c:extLst>
              </c15:ser>
            </c15:filteredBarSeries>
            <c15:filteredBarSeries>
              <c15:ser>
                <c:idx val="28"/>
                <c:order val="28"/>
                <c:tx>
                  <c:v>2014-2015</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9.8276274838400762E-2</c:v>
                    </c:pt>
                    <c:pt idx="1">
                      <c:v>7.0864256643524054E-2</c:v>
                    </c:pt>
                    <c:pt idx="2">
                      <c:v>2.5137658606655493E-2</c:v>
                    </c:pt>
                    <c:pt idx="3">
                      <c:v>1.5202298300215465E-2</c:v>
                    </c:pt>
                    <c:pt idx="4">
                      <c:v>5.2669379937754371E-3</c:v>
                    </c:pt>
                  </c:numLit>
                </c:val>
                <c:extLst xmlns:c15="http://schemas.microsoft.com/office/drawing/2012/chart">
                  <c:ext xmlns:c16="http://schemas.microsoft.com/office/drawing/2014/chart" uri="{C3380CC4-5D6E-409C-BE32-E72D297353CC}">
                    <c16:uniqueId val="{00000021-1ABD-46E9-99CC-616FE71F4F3F}"/>
                  </c:ext>
                </c:extLst>
              </c15:ser>
            </c15:filteredBarSeries>
            <c15:filteredBarSeries>
              <c15:ser>
                <c:idx val="29"/>
                <c:order val="29"/>
                <c:tx>
                  <c:v>2015-2016</c:v>
                </c:tx>
                <c:spPr>
                  <a:solidFill>
                    <a:schemeClr val="accent6">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8.5367142102482835E-2</c:v>
                    </c:pt>
                    <c:pt idx="1">
                      <c:v>7.1209720021130476E-2</c:v>
                    </c:pt>
                    <c:pt idx="2">
                      <c:v>2.3137876386687798E-2</c:v>
                    </c:pt>
                    <c:pt idx="3">
                      <c:v>1.3100898045430534E-2</c:v>
                    </c:pt>
                    <c:pt idx="4">
                      <c:v>8.9804543053354467E-3</c:v>
                    </c:pt>
                  </c:numLit>
                </c:val>
                <c:extLst xmlns:c15="http://schemas.microsoft.com/office/drawing/2012/chart">
                  <c:ext xmlns:c16="http://schemas.microsoft.com/office/drawing/2014/chart" uri="{C3380CC4-5D6E-409C-BE32-E72D297353CC}">
                    <c16:uniqueId val="{00000000-1ABD-46E9-99CC-616FE71F4F3F}"/>
                  </c:ext>
                </c:extLst>
              </c15:ser>
            </c15:filteredBarSeries>
          </c:ext>
        </c:extLst>
      </c:barChart>
      <c:catAx>
        <c:axId val="18710604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7107584"/>
        <c:crosses val="autoZero"/>
        <c:auto val="1"/>
        <c:lblAlgn val="ctr"/>
        <c:lblOffset val="100"/>
        <c:noMultiLvlLbl val="0"/>
      </c:catAx>
      <c:valAx>
        <c:axId val="18710758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7106048"/>
        <c:crosses val="autoZero"/>
        <c:crossBetween val="between"/>
        <c:majorUnit val="0.1"/>
      </c:valAx>
      <c:spPr>
        <a:solidFill>
          <a:schemeClr val="bg1"/>
        </a:solidFill>
        <a:ln>
          <a:noFill/>
        </a:ln>
        <a:effectLst/>
      </c:spPr>
    </c:plotArea>
    <c:legend>
      <c:legendPos val="r"/>
      <c:layout>
        <c:manualLayout>
          <c:xMode val="edge"/>
          <c:yMode val="edge"/>
          <c:x val="0.889818892451119"/>
          <c:y val="0.20298542415715209"/>
          <c:w val="0.10849376285551762"/>
          <c:h val="0.545899691050740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544" l="0.70000000000000062" r="0.70000000000000062" t="0.75000000000000544"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0"/>
          <c:order val="30"/>
          <c:tx>
            <c:v>2016-2017</c:v>
          </c:tx>
          <c:spPr>
            <a:solidFill>
              <a:schemeClr val="accent1">
                <a:lumMod val="50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8.8216355441081779E-2</c:v>
              </c:pt>
              <c:pt idx="1">
                <c:v>1.081777205408886E-2</c:v>
              </c:pt>
              <c:pt idx="2">
                <c:v>2.83322601416613E-3</c:v>
              </c:pt>
              <c:pt idx="3">
                <c:v>1.03026400515132E-3</c:v>
              </c:pt>
              <c:pt idx="4">
                <c:v>9.0148100450740507E-4</c:v>
              </c:pt>
            </c:numLit>
          </c:val>
          <c:extLst>
            <c:ext xmlns:c16="http://schemas.microsoft.com/office/drawing/2014/chart" uri="{C3380CC4-5D6E-409C-BE32-E72D297353CC}">
              <c16:uniqueId val="{00000001-6B71-4399-85C9-8C876BEA3C13}"/>
            </c:ext>
          </c:extLst>
        </c:ser>
        <c:ser>
          <c:idx val="31"/>
          <c:order val="31"/>
          <c:tx>
            <c:v>2017-2018</c:v>
          </c:tx>
          <c:spPr>
            <a:solidFill>
              <a:schemeClr val="accent2">
                <a:lumMod val="50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8.5642979114672266E-2</c:v>
              </c:pt>
              <c:pt idx="1">
                <c:v>1.3266780507027454E-2</c:v>
              </c:pt>
              <c:pt idx="2">
                <c:v>2.7584395113621437E-3</c:v>
              </c:pt>
              <c:pt idx="3">
                <c:v>1.0508340995665309E-3</c:v>
              </c:pt>
              <c:pt idx="4">
                <c:v>1.1821883620123472E-3</c:v>
              </c:pt>
            </c:numLit>
          </c:val>
          <c:extLst>
            <c:ext xmlns:c16="http://schemas.microsoft.com/office/drawing/2014/chart" uri="{C3380CC4-5D6E-409C-BE32-E72D297353CC}">
              <c16:uniqueId val="{00000002-6B71-4399-85C9-8C876BEA3C13}"/>
            </c:ext>
          </c:extLst>
        </c:ser>
        <c:ser>
          <c:idx val="32"/>
          <c:order val="32"/>
          <c:tx>
            <c:v>2018-2019</c:v>
          </c:tx>
          <c:spPr>
            <a:solidFill>
              <a:schemeClr val="accent3">
                <a:lumMod val="50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0.10522806081621766</c:v>
              </c:pt>
              <c:pt idx="1">
                <c:v>1.2536676447052548E-2</c:v>
              </c:pt>
              <c:pt idx="2">
                <c:v>3.2008535609495867E-3</c:v>
              </c:pt>
              <c:pt idx="3">
                <c:v>1.3336889837289945E-3</c:v>
              </c:pt>
              <c:pt idx="4">
                <c:v>8.0021339023739668E-4</c:v>
              </c:pt>
            </c:numLit>
          </c:val>
          <c:extLst>
            <c:ext xmlns:c16="http://schemas.microsoft.com/office/drawing/2014/chart" uri="{C3380CC4-5D6E-409C-BE32-E72D297353CC}">
              <c16:uniqueId val="{00000003-6B71-4399-85C9-8C876BEA3C13}"/>
            </c:ext>
          </c:extLst>
        </c:ser>
        <c:ser>
          <c:idx val="33"/>
          <c:order val="33"/>
          <c:tx>
            <c:v>2019-2020*</c:v>
          </c:tx>
          <c:spPr>
            <a:solidFill>
              <a:schemeClr val="accent4">
                <a:lumMod val="50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9.2431231846916109E-2</c:v>
              </c:pt>
              <c:pt idx="1">
                <c:v>1.657269776183154E-2</c:v>
              </c:pt>
              <c:pt idx="2">
                <c:v>3.2461985306680334E-3</c:v>
              </c:pt>
              <c:pt idx="3">
                <c:v>1.0251153254741158E-3</c:v>
              </c:pt>
              <c:pt idx="4">
                <c:v>1.7085255424568598E-3</c:v>
              </c:pt>
            </c:numLit>
          </c:val>
          <c:extLst>
            <c:ext xmlns:c16="http://schemas.microsoft.com/office/drawing/2014/chart" uri="{C3380CC4-5D6E-409C-BE32-E72D297353CC}">
              <c16:uniqueId val="{00000004-6B71-4399-85C9-8C876BEA3C13}"/>
            </c:ext>
          </c:extLst>
        </c:ser>
        <c:dLbls>
          <c:showLegendKey val="0"/>
          <c:showVal val="1"/>
          <c:showCatName val="0"/>
          <c:showSerName val="0"/>
          <c:showPercent val="0"/>
          <c:showBubbleSize val="0"/>
        </c:dLbls>
        <c:gapWidth val="150"/>
        <c:axId val="187169792"/>
        <c:axId val="190386944"/>
        <c:extLst>
          <c:ext xmlns:c15="http://schemas.microsoft.com/office/drawing/2012/chart" uri="{02D57815-91ED-43cb-92C2-25804820EDAC}">
            <c15:filteredBarSeries>
              <c15:ser>
                <c:idx val="3"/>
                <c:order val="0"/>
                <c:tx>
                  <c:v>ANNUAL TOTAL</c:v>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c:ext xmlns:c16="http://schemas.microsoft.com/office/drawing/2014/chart" uri="{C3380CC4-5D6E-409C-BE32-E72D297353CC}">
                    <c16:uniqueId val="{00000005-6B71-4399-85C9-8C876BEA3C13}"/>
                  </c:ext>
                </c:extLst>
              </c15:ser>
            </c15:filteredBarSeries>
            <c15:filteredBarSeries>
              <c15:ser>
                <c:idx val="4"/>
                <c:order val="1"/>
                <c:tx>
                  <c:v>2004-2005</c:v>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1650</c:v>
                    </c:pt>
                    <c:pt idx="1">
                      <c:v>132</c:v>
                    </c:pt>
                    <c:pt idx="2">
                      <c:v>18</c:v>
                    </c:pt>
                    <c:pt idx="3">
                      <c:v>5</c:v>
                    </c:pt>
                    <c:pt idx="4">
                      <c:v>3</c:v>
                    </c:pt>
                  </c:numLit>
                </c:val>
                <c:extLst xmlns:c15="http://schemas.microsoft.com/office/drawing/2012/chart">
                  <c:ext xmlns:c16="http://schemas.microsoft.com/office/drawing/2014/chart" uri="{C3380CC4-5D6E-409C-BE32-E72D297353CC}">
                    <c16:uniqueId val="{00000006-6B71-4399-85C9-8C876BEA3C13}"/>
                  </c:ext>
                </c:extLst>
              </c15:ser>
            </c15:filteredBarSeries>
            <c15:filteredBarSeries>
              <c15:ser>
                <c:idx val="5"/>
                <c:order val="2"/>
                <c:tx>
                  <c:v>2005-2006</c:v>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2200</c:v>
                    </c:pt>
                    <c:pt idx="1">
                      <c:v>163</c:v>
                    </c:pt>
                    <c:pt idx="2">
                      <c:v>18</c:v>
                    </c:pt>
                    <c:pt idx="3">
                      <c:v>6</c:v>
                    </c:pt>
                    <c:pt idx="4">
                      <c:v>2</c:v>
                    </c:pt>
                  </c:numLit>
                </c:val>
                <c:extLst xmlns:c15="http://schemas.microsoft.com/office/drawing/2012/chart">
                  <c:ext xmlns:c16="http://schemas.microsoft.com/office/drawing/2014/chart" uri="{C3380CC4-5D6E-409C-BE32-E72D297353CC}">
                    <c16:uniqueId val="{00000007-6B71-4399-85C9-8C876BEA3C13}"/>
                  </c:ext>
                </c:extLst>
              </c15:ser>
            </c15:filteredBarSeries>
            <c15:filteredBarSeries>
              <c15:ser>
                <c:idx val="6"/>
                <c:order val="3"/>
                <c:tx>
                  <c:v>2006-2007</c:v>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2598</c:v>
                    </c:pt>
                    <c:pt idx="1">
                      <c:v>165</c:v>
                    </c:pt>
                    <c:pt idx="2">
                      <c:v>15</c:v>
                    </c:pt>
                    <c:pt idx="3">
                      <c:v>3</c:v>
                    </c:pt>
                    <c:pt idx="4">
                      <c:v>7</c:v>
                    </c:pt>
                  </c:numLit>
                </c:val>
                <c:extLst xmlns:c15="http://schemas.microsoft.com/office/drawing/2012/chart">
                  <c:ext xmlns:c16="http://schemas.microsoft.com/office/drawing/2014/chart" uri="{C3380CC4-5D6E-409C-BE32-E72D297353CC}">
                    <c16:uniqueId val="{00000008-6B71-4399-85C9-8C876BEA3C13}"/>
                  </c:ext>
                </c:extLst>
              </c15:ser>
            </c15:filteredBarSeries>
            <c15:filteredBarSeries>
              <c15:ser>
                <c:idx val="0"/>
                <c:order val="4"/>
                <c:tx>
                  <c:v>2007-2008</c:v>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1654</c:v>
                    </c:pt>
                    <c:pt idx="1">
                      <c:v>117</c:v>
                    </c:pt>
                    <c:pt idx="2">
                      <c:v>17</c:v>
                    </c:pt>
                    <c:pt idx="3">
                      <c:v>1</c:v>
                    </c:pt>
                    <c:pt idx="4">
                      <c:v>10</c:v>
                    </c:pt>
                  </c:numLit>
                </c:val>
                <c:extLst xmlns:c15="http://schemas.microsoft.com/office/drawing/2012/chart">
                  <c:ext xmlns:c16="http://schemas.microsoft.com/office/drawing/2014/chart" uri="{C3380CC4-5D6E-409C-BE32-E72D297353CC}">
                    <c16:uniqueId val="{00000009-6B71-4399-85C9-8C876BEA3C13}"/>
                  </c:ext>
                </c:extLst>
              </c15:ser>
            </c15:filteredBarSeries>
            <c15:filteredBarSeries>
              <c15:ser>
                <c:idx val="1"/>
                <c:order val="5"/>
                <c:tx>
                  <c:v>2008-2009</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1035</c:v>
                    </c:pt>
                    <c:pt idx="1">
                      <c:v>119</c:v>
                    </c:pt>
                    <c:pt idx="2">
                      <c:v>18</c:v>
                    </c:pt>
                    <c:pt idx="3">
                      <c:v>13</c:v>
                    </c:pt>
                    <c:pt idx="4">
                      <c:v>13</c:v>
                    </c:pt>
                  </c:numLit>
                </c:val>
                <c:extLst xmlns:c15="http://schemas.microsoft.com/office/drawing/2012/chart">
                  <c:ext xmlns:c16="http://schemas.microsoft.com/office/drawing/2014/chart" uri="{C3380CC4-5D6E-409C-BE32-E72D297353CC}">
                    <c16:uniqueId val="{0000000A-6B71-4399-85C9-8C876BEA3C13}"/>
                  </c:ext>
                </c:extLst>
              </c15:ser>
            </c15:filteredBarSeries>
            <c15:filteredBarSeries>
              <c15:ser>
                <c:idx val="2"/>
                <c:order val="6"/>
                <c:tx>
                  <c:v>2009-2010</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921</c:v>
                    </c:pt>
                    <c:pt idx="1">
                      <c:v>119</c:v>
                    </c:pt>
                    <c:pt idx="2">
                      <c:v>9</c:v>
                    </c:pt>
                    <c:pt idx="3">
                      <c:v>6</c:v>
                    </c:pt>
                    <c:pt idx="4">
                      <c:v>8</c:v>
                    </c:pt>
                  </c:numLit>
                </c:val>
                <c:extLst xmlns:c15="http://schemas.microsoft.com/office/drawing/2012/chart">
                  <c:ext xmlns:c16="http://schemas.microsoft.com/office/drawing/2014/chart" uri="{C3380CC4-5D6E-409C-BE32-E72D297353CC}">
                    <c16:uniqueId val="{0000000B-6B71-4399-85C9-8C876BEA3C13}"/>
                  </c:ext>
                </c:extLst>
              </c15:ser>
            </c15:filteredBarSeries>
            <c15:filteredBarSeries>
              <c15:ser>
                <c:idx val="7"/>
                <c:order val="7"/>
                <c:tx>
                  <c:v>2010-2011</c:v>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834</c:v>
                    </c:pt>
                    <c:pt idx="1">
                      <c:v>130</c:v>
                    </c:pt>
                    <c:pt idx="2">
                      <c:v>25</c:v>
                    </c:pt>
                    <c:pt idx="3">
                      <c:v>30</c:v>
                    </c:pt>
                    <c:pt idx="4">
                      <c:v>15</c:v>
                    </c:pt>
                  </c:numLit>
                </c:val>
                <c:extLst xmlns:c15="http://schemas.microsoft.com/office/drawing/2012/chart">
                  <c:ext xmlns:c16="http://schemas.microsoft.com/office/drawing/2014/chart" uri="{C3380CC4-5D6E-409C-BE32-E72D297353CC}">
                    <c16:uniqueId val="{0000000C-6B71-4399-85C9-8C876BEA3C13}"/>
                  </c:ext>
                </c:extLst>
              </c15:ser>
            </c15:filteredBarSeries>
            <c15:filteredBarSeries>
              <c15:ser>
                <c:idx val="8"/>
                <c:order val="8"/>
                <c:tx>
                  <c:v>2011-2012</c:v>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1062</c:v>
                    </c:pt>
                    <c:pt idx="1">
                      <c:v>149</c:v>
                    </c:pt>
                    <c:pt idx="2">
                      <c:v>20</c:v>
                    </c:pt>
                    <c:pt idx="3">
                      <c:v>10</c:v>
                    </c:pt>
                    <c:pt idx="4">
                      <c:v>13</c:v>
                    </c:pt>
                  </c:numLit>
                </c:val>
                <c:extLst xmlns:c15="http://schemas.microsoft.com/office/drawing/2012/chart">
                  <c:ext xmlns:c16="http://schemas.microsoft.com/office/drawing/2014/chart" uri="{C3380CC4-5D6E-409C-BE32-E72D297353CC}">
                    <c16:uniqueId val="{0000000D-6B71-4399-85C9-8C876BEA3C13}"/>
                  </c:ext>
                </c:extLst>
              </c15:ser>
            </c15:filteredBarSeries>
            <c15:filteredBarSeries>
              <c15:ser>
                <c:idx val="9"/>
                <c:order val="9"/>
                <c:tx>
                  <c:v>2012-2013</c:v>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816</c:v>
                    </c:pt>
                    <c:pt idx="1">
                      <c:v>112</c:v>
                    </c:pt>
                    <c:pt idx="2">
                      <c:v>12</c:v>
                    </c:pt>
                    <c:pt idx="3">
                      <c:v>6</c:v>
                    </c:pt>
                    <c:pt idx="4">
                      <c:v>8</c:v>
                    </c:pt>
                  </c:numLit>
                </c:val>
                <c:extLst xmlns:c15="http://schemas.microsoft.com/office/drawing/2012/chart">
                  <c:ext xmlns:c16="http://schemas.microsoft.com/office/drawing/2014/chart" uri="{C3380CC4-5D6E-409C-BE32-E72D297353CC}">
                    <c16:uniqueId val="{0000000E-6B71-4399-85C9-8C876BEA3C13}"/>
                  </c:ext>
                </c:extLst>
              </c15:ser>
            </c15:filteredBarSeries>
            <c15:filteredBarSeries>
              <c15:ser>
                <c:idx val="10"/>
                <c:order val="10"/>
                <c:tx>
                  <c:v>2013-2014</c:v>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904</c:v>
                    </c:pt>
                    <c:pt idx="1">
                      <c:v>122</c:v>
                    </c:pt>
                    <c:pt idx="2">
                      <c:v>25</c:v>
                    </c:pt>
                    <c:pt idx="3">
                      <c:v>12</c:v>
                    </c:pt>
                    <c:pt idx="4">
                      <c:v>10</c:v>
                    </c:pt>
                  </c:numLit>
                </c:val>
                <c:extLst xmlns:c15="http://schemas.microsoft.com/office/drawing/2012/chart">
                  <c:ext xmlns:c16="http://schemas.microsoft.com/office/drawing/2014/chart" uri="{C3380CC4-5D6E-409C-BE32-E72D297353CC}">
                    <c16:uniqueId val="{0000000F-6B71-4399-85C9-8C876BEA3C13}"/>
                  </c:ext>
                </c:extLst>
              </c15:ser>
            </c15:filteredBarSeries>
            <c15:filteredBarSeries>
              <c15:ser>
                <c:idx val="11"/>
                <c:order val="11"/>
                <c:tx>
                  <c:v>2014-2015</c:v>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808</c:v>
                    </c:pt>
                    <c:pt idx="1">
                      <c:v>93</c:v>
                    </c:pt>
                    <c:pt idx="2">
                      <c:v>26</c:v>
                    </c:pt>
                    <c:pt idx="3">
                      <c:v>17</c:v>
                    </c:pt>
                    <c:pt idx="4">
                      <c:v>21</c:v>
                    </c:pt>
                  </c:numLit>
                </c:val>
                <c:extLst xmlns:c15="http://schemas.microsoft.com/office/drawing/2012/chart">
                  <c:ext xmlns:c16="http://schemas.microsoft.com/office/drawing/2014/chart" uri="{C3380CC4-5D6E-409C-BE32-E72D297353CC}">
                    <c16:uniqueId val="{00000010-6B71-4399-85C9-8C876BEA3C13}"/>
                  </c:ext>
                </c:extLst>
              </c15:ser>
            </c15:filteredBarSeries>
            <c15:filteredBarSeries>
              <c15:ser>
                <c:idx val="12"/>
                <c:order val="12"/>
                <c:tx>
                  <c:v>2015-2016</c:v>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837</c:v>
                    </c:pt>
                    <c:pt idx="1">
                      <c:v>116</c:v>
                    </c:pt>
                    <c:pt idx="2">
                      <c:v>12</c:v>
                    </c:pt>
                    <c:pt idx="3">
                      <c:v>17</c:v>
                    </c:pt>
                    <c:pt idx="4">
                      <c:v>9</c:v>
                    </c:pt>
                  </c:numLit>
                </c:val>
                <c:extLst xmlns:c15="http://schemas.microsoft.com/office/drawing/2012/chart">
                  <c:ext xmlns:c16="http://schemas.microsoft.com/office/drawing/2014/chart" uri="{C3380CC4-5D6E-409C-BE32-E72D297353CC}">
                    <c16:uniqueId val="{00000011-6B71-4399-85C9-8C876BEA3C13}"/>
                  </c:ext>
                </c:extLst>
              </c15:ser>
            </c15:filteredBarSeries>
            <c15:filteredBarSeries>
              <c15:ser>
                <c:idx val="13"/>
                <c:order val="13"/>
                <c:tx>
                  <c:v>2016-2017</c:v>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685</c:v>
                    </c:pt>
                    <c:pt idx="1">
                      <c:v>84</c:v>
                    </c:pt>
                    <c:pt idx="2">
                      <c:v>22</c:v>
                    </c:pt>
                    <c:pt idx="3">
                      <c:v>8</c:v>
                    </c:pt>
                    <c:pt idx="4">
                      <c:v>7</c:v>
                    </c:pt>
                  </c:numLit>
                </c:val>
                <c:extLst xmlns:c15="http://schemas.microsoft.com/office/drawing/2012/chart">
                  <c:ext xmlns:c16="http://schemas.microsoft.com/office/drawing/2014/chart" uri="{C3380CC4-5D6E-409C-BE32-E72D297353CC}">
                    <c16:uniqueId val="{00000012-6B71-4399-85C9-8C876BEA3C13}"/>
                  </c:ext>
                </c:extLst>
              </c15:ser>
            </c15:filteredBarSeries>
            <c15:filteredBarSeries>
              <c15:ser>
                <c:idx val="14"/>
                <c:order val="14"/>
                <c:tx>
                  <c:v>2017-2018</c:v>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652</c:v>
                    </c:pt>
                    <c:pt idx="1">
                      <c:v>101</c:v>
                    </c:pt>
                    <c:pt idx="2">
                      <c:v>21</c:v>
                    </c:pt>
                    <c:pt idx="3">
                      <c:v>8</c:v>
                    </c:pt>
                    <c:pt idx="4">
                      <c:v>9</c:v>
                    </c:pt>
                  </c:numLit>
                </c:val>
                <c:extLst xmlns:c15="http://schemas.microsoft.com/office/drawing/2012/chart">
                  <c:ext xmlns:c16="http://schemas.microsoft.com/office/drawing/2014/chart" uri="{C3380CC4-5D6E-409C-BE32-E72D297353CC}">
                    <c16:uniqueId val="{00000013-6B71-4399-85C9-8C876BEA3C13}"/>
                  </c:ext>
                </c:extLst>
              </c15:ser>
            </c15:filteredBarSeries>
            <c15:filteredBarSeries>
              <c15:ser>
                <c:idx val="15"/>
                <c:order val="15"/>
                <c:tx>
                  <c:v>2018-2019</c:v>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789</c:v>
                    </c:pt>
                    <c:pt idx="1">
                      <c:v>94</c:v>
                    </c:pt>
                    <c:pt idx="2">
                      <c:v>24</c:v>
                    </c:pt>
                    <c:pt idx="3">
                      <c:v>10</c:v>
                    </c:pt>
                    <c:pt idx="4">
                      <c:v>6</c:v>
                    </c:pt>
                  </c:numLit>
                </c:val>
                <c:extLst xmlns:c15="http://schemas.microsoft.com/office/drawing/2012/chart">
                  <c:ext xmlns:c16="http://schemas.microsoft.com/office/drawing/2014/chart" uri="{C3380CC4-5D6E-409C-BE32-E72D297353CC}">
                    <c16:uniqueId val="{00000014-6B71-4399-85C9-8C876BEA3C13}"/>
                  </c:ext>
                </c:extLst>
              </c15:ser>
            </c15:filteredBarSeries>
            <c15:filteredBarSeries>
              <c15:ser>
                <c:idx val="16"/>
                <c:order val="16"/>
                <c:tx>
                  <c:v>2019-2020*</c:v>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541</c:v>
                    </c:pt>
                    <c:pt idx="1">
                      <c:v>97</c:v>
                    </c:pt>
                    <c:pt idx="2">
                      <c:v>19</c:v>
                    </c:pt>
                    <c:pt idx="3">
                      <c:v>6</c:v>
                    </c:pt>
                    <c:pt idx="4">
                      <c:v>10</c:v>
                    </c:pt>
                  </c:numLit>
                </c:val>
                <c:extLst xmlns:c15="http://schemas.microsoft.com/office/drawing/2012/chart">
                  <c:ext xmlns:c16="http://schemas.microsoft.com/office/drawing/2014/chart" uri="{C3380CC4-5D6E-409C-BE32-E72D297353CC}">
                    <c16:uniqueId val="{00000015-6B71-4399-85C9-8C876BEA3C13}"/>
                  </c:ext>
                </c:extLst>
              </c15:ser>
            </c15:filteredBarSeries>
            <c15:filteredBarSeries>
              <c15:ser>
                <c:idx val="17"/>
                <c:order val="17"/>
                <c:tx>
                  <c:v>ANNUAL PERCENTAGE</c:v>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xmlns:c15="http://schemas.microsoft.com/office/drawing/2012/chart">
                  <c:ext xmlns:c16="http://schemas.microsoft.com/office/drawing/2014/chart" uri="{C3380CC4-5D6E-409C-BE32-E72D297353CC}">
                    <c16:uniqueId val="{00000016-6B71-4399-85C9-8C876BEA3C13}"/>
                  </c:ext>
                </c:extLst>
              </c15:ser>
            </c15:filteredBarSeries>
            <c15:filteredBarSeries>
              <c15:ser>
                <c:idx val="18"/>
                <c:order val="18"/>
                <c:tx>
                  <c:v>2004-2005</c:v>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0.35499139414802067</c:v>
                    </c:pt>
                    <c:pt idx="1">
                      <c:v>2.8399311531841654E-2</c:v>
                    </c:pt>
                    <c:pt idx="2">
                      <c:v>3.8726333907056799E-3</c:v>
                    </c:pt>
                    <c:pt idx="3">
                      <c:v>1.0757314974182443E-3</c:v>
                    </c:pt>
                    <c:pt idx="4">
                      <c:v>6.4543889845094669E-4</c:v>
                    </c:pt>
                  </c:numLit>
                </c:val>
                <c:extLst xmlns:c15="http://schemas.microsoft.com/office/drawing/2012/chart">
                  <c:ext xmlns:c16="http://schemas.microsoft.com/office/drawing/2014/chart" uri="{C3380CC4-5D6E-409C-BE32-E72D297353CC}">
                    <c16:uniqueId val="{00000017-6B71-4399-85C9-8C876BEA3C13}"/>
                  </c:ext>
                </c:extLst>
              </c15:ser>
            </c15:filteredBarSeries>
            <c15:filteredBarSeries>
              <c15:ser>
                <c:idx val="19"/>
                <c:order val="19"/>
                <c:tx>
                  <c:v>2005-2006</c:v>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0.38029386343993088</c:v>
                    </c:pt>
                    <c:pt idx="1">
                      <c:v>2.8176318063958514E-2</c:v>
                    </c:pt>
                    <c:pt idx="2">
                      <c:v>3.111495246326707E-3</c:v>
                    </c:pt>
                    <c:pt idx="3">
                      <c:v>1.0371650821089024E-3</c:v>
                    </c:pt>
                    <c:pt idx="4">
                      <c:v>3.4572169403630077E-4</c:v>
                    </c:pt>
                  </c:numLit>
                </c:val>
                <c:extLst xmlns:c15="http://schemas.microsoft.com/office/drawing/2012/chart">
                  <c:ext xmlns:c16="http://schemas.microsoft.com/office/drawing/2014/chart" uri="{C3380CC4-5D6E-409C-BE32-E72D297353CC}">
                    <c16:uniqueId val="{00000018-6B71-4399-85C9-8C876BEA3C13}"/>
                  </c:ext>
                </c:extLst>
              </c15:ser>
            </c15:filteredBarSeries>
            <c15:filteredBarSeries>
              <c15:ser>
                <c:idx val="20"/>
                <c:order val="20"/>
                <c:tx>
                  <c:v>2006-2007</c:v>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0.37844136926438454</c:v>
                    </c:pt>
                    <c:pt idx="1">
                      <c:v>2.4034959941733429E-2</c:v>
                    </c:pt>
                    <c:pt idx="2">
                      <c:v>2.1849963583394027E-3</c:v>
                    </c:pt>
                    <c:pt idx="3">
                      <c:v>4.3699927166788056E-4</c:v>
                    </c:pt>
                    <c:pt idx="4">
                      <c:v>1.0196649672250546E-3</c:v>
                    </c:pt>
                  </c:numLit>
                </c:val>
                <c:extLst xmlns:c15="http://schemas.microsoft.com/office/drawing/2012/chart">
                  <c:ext xmlns:c16="http://schemas.microsoft.com/office/drawing/2014/chart" uri="{C3380CC4-5D6E-409C-BE32-E72D297353CC}">
                    <c16:uniqueId val="{00000019-6B71-4399-85C9-8C876BEA3C13}"/>
                  </c:ext>
                </c:extLst>
              </c15:ser>
            </c15:filteredBarSeries>
            <c15:filteredBarSeries>
              <c15:ser>
                <c:idx val="21"/>
                <c:order val="21"/>
                <c:tx>
                  <c:v>2007-2008</c:v>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0.23856916197894129</c:v>
                    </c:pt>
                    <c:pt idx="1">
                      <c:v>1.6875811337083515E-2</c:v>
                    </c:pt>
                    <c:pt idx="2">
                      <c:v>2.4520409635078611E-3</c:v>
                    </c:pt>
                    <c:pt idx="3">
                      <c:v>1.4423770373575654E-4</c:v>
                    </c:pt>
                    <c:pt idx="4">
                      <c:v>1.4423770373575653E-3</c:v>
                    </c:pt>
                  </c:numLit>
                </c:val>
                <c:extLst xmlns:c15="http://schemas.microsoft.com/office/drawing/2012/chart">
                  <c:ext xmlns:c16="http://schemas.microsoft.com/office/drawing/2014/chart" uri="{C3380CC4-5D6E-409C-BE32-E72D297353CC}">
                    <c16:uniqueId val="{0000001A-6B71-4399-85C9-8C876BEA3C13}"/>
                  </c:ext>
                </c:extLst>
              </c15:ser>
            </c15:filteredBarSeries>
            <c15:filteredBarSeries>
              <c15:ser>
                <c:idx val="22"/>
                <c:order val="22"/>
                <c:tx>
                  <c:v>2008-2009</c:v>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0.13384197594723909</c:v>
                    </c:pt>
                    <c:pt idx="1">
                      <c:v>1.5388594335962758E-2</c:v>
                    </c:pt>
                    <c:pt idx="2">
                      <c:v>2.3276865382128539E-3</c:v>
                    </c:pt>
                    <c:pt idx="3">
                      <c:v>1.681106944264839E-3</c:v>
                    </c:pt>
                    <c:pt idx="4">
                      <c:v>1.681106944264839E-3</c:v>
                    </c:pt>
                  </c:numLit>
                </c:val>
                <c:extLst xmlns:c15="http://schemas.microsoft.com/office/drawing/2012/chart">
                  <c:ext xmlns:c16="http://schemas.microsoft.com/office/drawing/2014/chart" uri="{C3380CC4-5D6E-409C-BE32-E72D297353CC}">
                    <c16:uniqueId val="{0000001B-6B71-4399-85C9-8C876BEA3C13}"/>
                  </c:ext>
                </c:extLst>
              </c15:ser>
            </c15:filteredBarSeries>
            <c15:filteredBarSeries>
              <c15:ser>
                <c:idx val="23"/>
                <c:order val="23"/>
                <c:tx>
                  <c:v>2009-2010</c:v>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0.11653802353536631</c:v>
                    </c:pt>
                    <c:pt idx="1">
                      <c:v>1.5057573073516387E-2</c:v>
                    </c:pt>
                    <c:pt idx="2">
                      <c:v>1.1388080475768696E-3</c:v>
                    </c:pt>
                    <c:pt idx="3">
                      <c:v>7.5920536505124639E-4</c:v>
                    </c:pt>
                    <c:pt idx="4">
                      <c:v>1.0122738200683285E-3</c:v>
                    </c:pt>
                  </c:numLit>
                </c:val>
                <c:extLst xmlns:c15="http://schemas.microsoft.com/office/drawing/2012/chart">
                  <c:ext xmlns:c16="http://schemas.microsoft.com/office/drawing/2014/chart" uri="{C3380CC4-5D6E-409C-BE32-E72D297353CC}">
                    <c16:uniqueId val="{0000001C-6B71-4399-85C9-8C876BEA3C13}"/>
                  </c:ext>
                </c:extLst>
              </c15:ser>
            </c15:filteredBarSeries>
            <c15:filteredBarSeries>
              <c15:ser>
                <c:idx val="24"/>
                <c:order val="24"/>
                <c:tx>
                  <c:v>2010-2011</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0.10355103054382915</c:v>
                    </c:pt>
                    <c:pt idx="1">
                      <c:v>1.6141047926496149E-2</c:v>
                    </c:pt>
                    <c:pt idx="2">
                      <c:v>3.1040476781723368E-3</c:v>
                    </c:pt>
                    <c:pt idx="3">
                      <c:v>3.7248572138068041E-3</c:v>
                    </c:pt>
                    <c:pt idx="4">
                      <c:v>1.8624286069034021E-3</c:v>
                    </c:pt>
                  </c:numLit>
                </c:val>
                <c:extLst xmlns:c15="http://schemas.microsoft.com/office/drawing/2012/chart">
                  <c:ext xmlns:c16="http://schemas.microsoft.com/office/drawing/2014/chart" uri="{C3380CC4-5D6E-409C-BE32-E72D297353CC}">
                    <c16:uniqueId val="{0000001D-6B71-4399-85C9-8C876BEA3C13}"/>
                  </c:ext>
                </c:extLst>
              </c15:ser>
            </c15:filteredBarSeries>
            <c15:filteredBarSeries>
              <c15:ser>
                <c:idx val="25"/>
                <c:order val="25"/>
                <c:tx>
                  <c:v>2011-2012</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0.10541989279332936</c:v>
                    </c:pt>
                    <c:pt idx="1">
                      <c:v>1.4790549930514195E-2</c:v>
                    </c:pt>
                    <c:pt idx="2">
                      <c:v>1.9853087155052612E-3</c:v>
                    </c:pt>
                    <c:pt idx="3">
                      <c:v>9.9265435775263062E-4</c:v>
                    </c:pt>
                    <c:pt idx="4">
                      <c:v>1.2904506650784197E-3</c:v>
                    </c:pt>
                  </c:numLit>
                </c:val>
                <c:extLst xmlns:c15="http://schemas.microsoft.com/office/drawing/2012/chart">
                  <c:ext xmlns:c16="http://schemas.microsoft.com/office/drawing/2014/chart" uri="{C3380CC4-5D6E-409C-BE32-E72D297353CC}">
                    <c16:uniqueId val="{0000001E-6B71-4399-85C9-8C876BEA3C13}"/>
                  </c:ext>
                </c:extLst>
              </c15:ser>
            </c15:filteredBarSeries>
            <c15:filteredBarSeries>
              <c15:ser>
                <c:idx val="26"/>
                <c:order val="26"/>
                <c:tx>
                  <c:v>2012-2013</c:v>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8.8178085152366539E-2</c:v>
                    </c:pt>
                    <c:pt idx="1">
                      <c:v>1.2102874432677761E-2</c:v>
                    </c:pt>
                    <c:pt idx="2">
                      <c:v>1.2967365463583316E-3</c:v>
                    </c:pt>
                    <c:pt idx="3">
                      <c:v>6.4836827317916578E-4</c:v>
                    </c:pt>
                    <c:pt idx="4">
                      <c:v>8.6449103090555438E-4</c:v>
                    </c:pt>
                  </c:numLit>
                </c:val>
                <c:extLst xmlns:c15="http://schemas.microsoft.com/office/drawing/2012/chart">
                  <c:ext xmlns:c16="http://schemas.microsoft.com/office/drawing/2014/chart" uri="{C3380CC4-5D6E-409C-BE32-E72D297353CC}">
                    <c16:uniqueId val="{0000001F-6B71-4399-85C9-8C876BEA3C13}"/>
                  </c:ext>
                </c:extLst>
              </c15:ser>
            </c15:filteredBarSeries>
            <c15:filteredBarSeries>
              <c15:ser>
                <c:idx val="27"/>
                <c:order val="27"/>
                <c:tx>
                  <c:v>2013-2014</c:v>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9.5570356274447613E-2</c:v>
                    </c:pt>
                    <c:pt idx="1">
                      <c:v>1.2897769320224125E-2</c:v>
                    </c:pt>
                    <c:pt idx="2">
                      <c:v>2.64298551643937E-3</c:v>
                    </c:pt>
                    <c:pt idx="3">
                      <c:v>1.2686330478908975E-3</c:v>
                    </c:pt>
                    <c:pt idx="4">
                      <c:v>1.0571942065757481E-3</c:v>
                    </c:pt>
                  </c:numLit>
                </c:val>
                <c:extLst xmlns:c15="http://schemas.microsoft.com/office/drawing/2012/chart">
                  <c:ext xmlns:c16="http://schemas.microsoft.com/office/drawing/2014/chart" uri="{C3380CC4-5D6E-409C-BE32-E72D297353CC}">
                    <c16:uniqueId val="{00000020-6B71-4399-85C9-8C876BEA3C13}"/>
                  </c:ext>
                </c:extLst>
              </c15:ser>
            </c15:filteredBarSeries>
            <c15:filteredBarSeries>
              <c15:ser>
                <c:idx val="28"/>
                <c:order val="28"/>
                <c:tx>
                  <c:v>2014-2015</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9.6720134067512564E-2</c:v>
                    </c:pt>
                    <c:pt idx="1">
                      <c:v>1.1132391668661718E-2</c:v>
                    </c:pt>
                    <c:pt idx="2">
                      <c:v>3.1122815417763947E-3</c:v>
                    </c:pt>
                    <c:pt idx="3">
                      <c:v>2.0349533157768733E-3</c:v>
                    </c:pt>
                    <c:pt idx="4">
                      <c:v>2.5137658606655495E-3</c:v>
                    </c:pt>
                  </c:numLit>
                </c:val>
                <c:extLst xmlns:c15="http://schemas.microsoft.com/office/drawing/2012/chart">
                  <c:ext xmlns:c16="http://schemas.microsoft.com/office/drawing/2014/chart" uri="{C3380CC4-5D6E-409C-BE32-E72D297353CC}">
                    <c16:uniqueId val="{00000021-6B71-4399-85C9-8C876BEA3C13}"/>
                  </c:ext>
                </c:extLst>
              </c15:ser>
            </c15:filteredBarSeries>
            <c15:filteredBarSeries>
              <c15:ser>
                <c:idx val="29"/>
                <c:order val="29"/>
                <c:tx>
                  <c:v>2015-2016</c:v>
                </c:tx>
                <c:spPr>
                  <a:solidFill>
                    <a:schemeClr val="accent6">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8.8431061806656108E-2</c:v>
                    </c:pt>
                    <c:pt idx="1">
                      <c:v>1.225567881669308E-2</c:v>
                    </c:pt>
                    <c:pt idx="2">
                      <c:v>1.2678288431061807E-3</c:v>
                    </c:pt>
                    <c:pt idx="3">
                      <c:v>1.7960908610670893E-3</c:v>
                    </c:pt>
                    <c:pt idx="4">
                      <c:v>9.5087163232963554E-4</c:v>
                    </c:pt>
                  </c:numLit>
                </c:val>
                <c:extLst xmlns:c15="http://schemas.microsoft.com/office/drawing/2012/chart">
                  <c:ext xmlns:c16="http://schemas.microsoft.com/office/drawing/2014/chart" uri="{C3380CC4-5D6E-409C-BE32-E72D297353CC}">
                    <c16:uniqueId val="{00000000-6B71-4399-85C9-8C876BEA3C13}"/>
                  </c:ext>
                </c:extLst>
              </c15:ser>
            </c15:filteredBarSeries>
          </c:ext>
        </c:extLst>
      </c:barChart>
      <c:catAx>
        <c:axId val="18716979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386944"/>
        <c:crosses val="autoZero"/>
        <c:auto val="1"/>
        <c:lblAlgn val="ctr"/>
        <c:lblOffset val="100"/>
        <c:noMultiLvlLbl val="0"/>
      </c:catAx>
      <c:valAx>
        <c:axId val="1903869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7169792"/>
        <c:crosses val="autoZero"/>
        <c:crossBetween val="between"/>
        <c:majorUnit val="0.1"/>
      </c:valAx>
      <c:spPr>
        <a:solidFill>
          <a:schemeClr val="bg1"/>
        </a:solidFill>
        <a:ln>
          <a:noFill/>
        </a:ln>
        <a:effectLst/>
      </c:spPr>
    </c:plotArea>
    <c:legend>
      <c:legendPos val="r"/>
      <c:layout>
        <c:manualLayout>
          <c:xMode val="edge"/>
          <c:yMode val="edge"/>
          <c:x val="0.88101666885911345"/>
          <c:y val="0.13928830995087949"/>
          <c:w val="0.10903489308225499"/>
          <c:h val="0.557721022520626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566" l="0.70000000000000062" r="0.70000000000000062" t="0.75000000000000566"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0859234700925E-2"/>
          <c:y val="0.13380792654566545"/>
          <c:w val="0.78776965379327579"/>
          <c:h val="0.70700411944813135"/>
        </c:manualLayout>
      </c:layout>
      <c:barChart>
        <c:barDir val="col"/>
        <c:grouping val="clustered"/>
        <c:varyColors val="0"/>
        <c:ser>
          <c:idx val="30"/>
          <c:order val="29"/>
          <c:tx>
            <c:v>2016-2017</c:v>
          </c:tx>
          <c:spPr>
            <a:solidFill>
              <a:schemeClr val="accent1">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0.25859626529298135</c:v>
              </c:pt>
              <c:pt idx="1">
                <c:v>0.60218931101094653</c:v>
              </c:pt>
              <c:pt idx="2">
                <c:v>6.1944623309723119E-2</c:v>
              </c:pt>
              <c:pt idx="3">
                <c:v>2.9491307147456534E-2</c:v>
              </c:pt>
              <c:pt idx="4">
                <c:v>6.6967160334835798E-3</c:v>
              </c:pt>
            </c:numLit>
          </c:val>
          <c:extLst>
            <c:ext xmlns:c16="http://schemas.microsoft.com/office/drawing/2014/chart" uri="{C3380CC4-5D6E-409C-BE32-E72D297353CC}">
              <c16:uniqueId val="{00000001-47FE-4D23-884E-BC9B09996049}"/>
            </c:ext>
          </c:extLst>
        </c:ser>
        <c:ser>
          <c:idx val="31"/>
          <c:order val="30"/>
          <c:tx>
            <c:v>2017-2018</c:v>
          </c:tx>
          <c:spPr>
            <a:solidFill>
              <a:schemeClr val="accent2">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0.21108629975042689</c:v>
              </c:pt>
              <c:pt idx="1">
                <c:v>0.63930119532378826</c:v>
              </c:pt>
              <c:pt idx="2">
                <c:v>6.738473663470379E-2</c:v>
              </c:pt>
              <c:pt idx="3">
                <c:v>2.7190332326283987E-2</c:v>
              </c:pt>
              <c:pt idx="4">
                <c:v>7.7499014843031653E-3</c:v>
              </c:pt>
            </c:numLit>
          </c:val>
          <c:extLst>
            <c:ext xmlns:c16="http://schemas.microsoft.com/office/drawing/2014/chart" uri="{C3380CC4-5D6E-409C-BE32-E72D297353CC}">
              <c16:uniqueId val="{00000002-47FE-4D23-884E-BC9B09996049}"/>
            </c:ext>
          </c:extLst>
        </c:ser>
        <c:ser>
          <c:idx val="32"/>
          <c:order val="31"/>
          <c:tx>
            <c:v>2018-2019</c:v>
          </c:tx>
          <c:spPr>
            <a:solidFill>
              <a:schemeClr val="accent3">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0.17618031475060017</c:v>
              </c:pt>
              <c:pt idx="1">
                <c:v>0.6704454521205655</c:v>
              </c:pt>
              <c:pt idx="2">
                <c:v>7.9221125633502268E-2</c:v>
              </c:pt>
              <c:pt idx="3">
                <c:v>2.840757535342758E-2</c:v>
              </c:pt>
              <c:pt idx="4">
                <c:v>5.4681248332888767E-3</c:v>
              </c:pt>
            </c:numLit>
          </c:val>
          <c:extLst>
            <c:ext xmlns:c16="http://schemas.microsoft.com/office/drawing/2014/chart" uri="{C3380CC4-5D6E-409C-BE32-E72D297353CC}">
              <c16:uniqueId val="{00000003-47FE-4D23-884E-BC9B09996049}"/>
            </c:ext>
          </c:extLst>
        </c:ser>
        <c:ser>
          <c:idx val="33"/>
          <c:order val="32"/>
          <c:tx>
            <c:v>2019-2020*</c:v>
          </c:tx>
          <c:spPr>
            <a:solidFill>
              <a:schemeClr val="accent4">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0.16145566376217324</c:v>
              </c:pt>
              <c:pt idx="1">
                <c:v>0.65556125064069704</c:v>
              </c:pt>
              <c:pt idx="2">
                <c:v>9.5677430377584138E-2</c:v>
              </c:pt>
              <c:pt idx="3">
                <c:v>3.7416709379805228E-2</c:v>
              </c:pt>
              <c:pt idx="4">
                <c:v>9.3968904835127279E-3</c:v>
              </c:pt>
            </c:numLit>
          </c:val>
          <c:extLst>
            <c:ext xmlns:c16="http://schemas.microsoft.com/office/drawing/2014/chart" uri="{C3380CC4-5D6E-409C-BE32-E72D297353CC}">
              <c16:uniqueId val="{00000004-47FE-4D23-884E-BC9B09996049}"/>
            </c:ext>
          </c:extLst>
        </c:ser>
        <c:dLbls>
          <c:showLegendKey val="0"/>
          <c:showVal val="1"/>
          <c:showCatName val="0"/>
          <c:showSerName val="0"/>
          <c:showPercent val="0"/>
          <c:showBubbleSize val="0"/>
        </c:dLbls>
        <c:gapWidth val="150"/>
        <c:axId val="190428288"/>
        <c:axId val="190429824"/>
        <c:extLst>
          <c:ext xmlns:c15="http://schemas.microsoft.com/office/drawing/2012/chart" uri="{02D57815-91ED-43cb-92C2-25804820EDAC}">
            <c15:filteredBarSeries>
              <c15:ser>
                <c:idx val="3"/>
                <c:order val="0"/>
                <c:tx>
                  <c:v>ANNUAL TOTAL</c:v>
                </c:tx>
                <c:spPr>
                  <a:solidFill>
                    <a:schemeClr val="accent4"/>
                  </a:solidFill>
                  <a:ln>
                    <a:noFill/>
                  </a:ln>
                  <a:effectLst/>
                </c:spPr>
                <c:invertIfNegative val="0"/>
                <c:dLbls>
                  <c:dLbl>
                    <c:idx val="0"/>
                    <c:layout>
                      <c:manualLayout>
                        <c:x val="4.9813200498132005E-3"/>
                        <c:y val="0"/>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5-47FE-4D23-884E-BC9B09996049}"/>
                      </c:ext>
                    </c:extLst>
                  </c:dLbl>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c:ext xmlns:c16="http://schemas.microsoft.com/office/drawing/2014/chart" uri="{C3380CC4-5D6E-409C-BE32-E72D297353CC}">
                    <c16:uniqueId val="{00000006-47FE-4D23-884E-BC9B09996049}"/>
                  </c:ext>
                </c:extLst>
              </c15:ser>
            </c15:filteredBarSeries>
            <c15:filteredBarSeries>
              <c15:ser>
                <c:idx val="4"/>
                <c:order val="1"/>
                <c:tx>
                  <c:v>2004-2005</c:v>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834</c:v>
                    </c:pt>
                    <c:pt idx="1">
                      <c:v>3330</c:v>
                    </c:pt>
                    <c:pt idx="2">
                      <c:v>200</c:v>
                    </c:pt>
                    <c:pt idx="3">
                      <c:v>78</c:v>
                    </c:pt>
                    <c:pt idx="4">
                      <c:v>25</c:v>
                    </c:pt>
                  </c:numLit>
                </c:val>
                <c:extLst xmlns:c15="http://schemas.microsoft.com/office/drawing/2012/chart">
                  <c:ext xmlns:c16="http://schemas.microsoft.com/office/drawing/2014/chart" uri="{C3380CC4-5D6E-409C-BE32-E72D297353CC}">
                    <c16:uniqueId val="{00000007-47FE-4D23-884E-BC9B09996049}"/>
                  </c:ext>
                </c:extLst>
              </c15:ser>
            </c15:filteredBarSeries>
            <c15:filteredBarSeries>
              <c15:ser>
                <c:idx val="5"/>
                <c:order val="2"/>
                <c:tx>
                  <c:v>2005-2006</c:v>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1197</c:v>
                    </c:pt>
                    <c:pt idx="1">
                      <c:v>4038</c:v>
                    </c:pt>
                    <c:pt idx="2">
                      <c:v>203</c:v>
                    </c:pt>
                    <c:pt idx="3">
                      <c:v>113</c:v>
                    </c:pt>
                    <c:pt idx="4">
                      <c:v>31</c:v>
                    </c:pt>
                  </c:numLit>
                </c:val>
                <c:extLst xmlns:c15="http://schemas.microsoft.com/office/drawing/2012/chart">
                  <c:ext xmlns:c16="http://schemas.microsoft.com/office/drawing/2014/chart" uri="{C3380CC4-5D6E-409C-BE32-E72D297353CC}">
                    <c16:uniqueId val="{00000008-47FE-4D23-884E-BC9B09996049}"/>
                  </c:ext>
                </c:extLst>
              </c15:ser>
            </c15:filteredBarSeries>
            <c15:filteredBarSeries>
              <c15:ser>
                <c:idx val="6"/>
                <c:order val="3"/>
                <c:tx>
                  <c:v>2006-2007</c:v>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1844</c:v>
                    </c:pt>
                    <c:pt idx="1">
                      <c:v>4481</c:v>
                    </c:pt>
                    <c:pt idx="2">
                      <c:v>251</c:v>
                    </c:pt>
                    <c:pt idx="3">
                      <c:v>104</c:v>
                    </c:pt>
                    <c:pt idx="4">
                      <c:v>41</c:v>
                    </c:pt>
                  </c:numLit>
                </c:val>
                <c:extLst xmlns:c15="http://schemas.microsoft.com/office/drawing/2012/chart">
                  <c:ext xmlns:c16="http://schemas.microsoft.com/office/drawing/2014/chart" uri="{C3380CC4-5D6E-409C-BE32-E72D297353CC}">
                    <c16:uniqueId val="{00000009-47FE-4D23-884E-BC9B09996049}"/>
                  </c:ext>
                </c:extLst>
              </c15:ser>
            </c15:filteredBarSeries>
            <c15:filteredBarSeries>
              <c15:ser>
                <c:idx val="1"/>
                <c:order val="4"/>
                <c:tx>
                  <c:v>2008-2009</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2446</c:v>
                    </c:pt>
                    <c:pt idx="1">
                      <c:v>4709</c:v>
                    </c:pt>
                    <c:pt idx="2">
                      <c:v>247</c:v>
                    </c:pt>
                    <c:pt idx="3">
                      <c:v>96</c:v>
                    </c:pt>
                    <c:pt idx="4">
                      <c:v>31</c:v>
                    </c:pt>
                  </c:numLit>
                </c:val>
                <c:extLst xmlns:c15="http://schemas.microsoft.com/office/drawing/2012/chart">
                  <c:ext xmlns:c16="http://schemas.microsoft.com/office/drawing/2014/chart" uri="{C3380CC4-5D6E-409C-BE32-E72D297353CC}">
                    <c16:uniqueId val="{0000000A-47FE-4D23-884E-BC9B09996049}"/>
                  </c:ext>
                </c:extLst>
              </c15:ser>
            </c15:filteredBarSeries>
            <c15:filteredBarSeries>
              <c15:ser>
                <c:idx val="2"/>
                <c:order val="5"/>
                <c:tx>
                  <c:v>2009-2010</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2342</c:v>
                    </c:pt>
                    <c:pt idx="1">
                      <c:v>4791</c:v>
                    </c:pt>
                    <c:pt idx="2">
                      <c:v>380</c:v>
                    </c:pt>
                    <c:pt idx="3">
                      <c:v>134</c:v>
                    </c:pt>
                    <c:pt idx="4">
                      <c:v>52</c:v>
                    </c:pt>
                  </c:numLit>
                </c:val>
                <c:extLst xmlns:c15="http://schemas.microsoft.com/office/drawing/2012/chart">
                  <c:ext xmlns:c16="http://schemas.microsoft.com/office/drawing/2014/chart" uri="{C3380CC4-5D6E-409C-BE32-E72D297353CC}">
                    <c16:uniqueId val="{0000000B-47FE-4D23-884E-BC9B09996049}"/>
                  </c:ext>
                </c:extLst>
              </c15:ser>
            </c15:filteredBarSeries>
            <c15:filteredBarSeries>
              <c15:ser>
                <c:idx val="7"/>
                <c:order val="6"/>
                <c:tx>
                  <c:v>2010-2011</c:v>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2158</c:v>
                    </c:pt>
                    <c:pt idx="1">
                      <c:v>5046</c:v>
                    </c:pt>
                    <c:pt idx="2">
                      <c:v>384</c:v>
                    </c:pt>
                    <c:pt idx="3">
                      <c:v>163</c:v>
                    </c:pt>
                    <c:pt idx="4">
                      <c:v>47</c:v>
                    </c:pt>
                  </c:numLit>
                </c:val>
                <c:extLst xmlns:c15="http://schemas.microsoft.com/office/drawing/2012/chart">
                  <c:ext xmlns:c16="http://schemas.microsoft.com/office/drawing/2014/chart" uri="{C3380CC4-5D6E-409C-BE32-E72D297353CC}">
                    <c16:uniqueId val="{0000000C-47FE-4D23-884E-BC9B09996049}"/>
                  </c:ext>
                </c:extLst>
              </c15:ser>
            </c15:filteredBarSeries>
            <c15:filteredBarSeries>
              <c15:ser>
                <c:idx val="8"/>
                <c:order val="7"/>
                <c:tx>
                  <c:v>2011-2012</c:v>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2634</c:v>
                    </c:pt>
                    <c:pt idx="1">
                      <c:v>6422</c:v>
                    </c:pt>
                    <c:pt idx="2">
                      <c:v>480</c:v>
                    </c:pt>
                    <c:pt idx="3">
                      <c:v>192</c:v>
                    </c:pt>
                    <c:pt idx="4">
                      <c:v>53</c:v>
                    </c:pt>
                  </c:numLit>
                </c:val>
                <c:extLst xmlns:c15="http://schemas.microsoft.com/office/drawing/2012/chart">
                  <c:ext xmlns:c16="http://schemas.microsoft.com/office/drawing/2014/chart" uri="{C3380CC4-5D6E-409C-BE32-E72D297353CC}">
                    <c16:uniqueId val="{0000000D-47FE-4D23-884E-BC9B09996049}"/>
                  </c:ext>
                </c:extLst>
              </c15:ser>
            </c15:filteredBarSeries>
            <c15:filteredBarSeries>
              <c15:ser>
                <c:idx val="9"/>
                <c:order val="8"/>
                <c:tx>
                  <c:v>2012-2013</c:v>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2357</c:v>
                    </c:pt>
                    <c:pt idx="1">
                      <c:v>5916</c:v>
                    </c:pt>
                    <c:pt idx="2">
                      <c:v>462</c:v>
                    </c:pt>
                    <c:pt idx="3">
                      <c:v>176</c:v>
                    </c:pt>
                    <c:pt idx="4">
                      <c:v>48</c:v>
                    </c:pt>
                  </c:numLit>
                </c:val>
                <c:extLst xmlns:c15="http://schemas.microsoft.com/office/drawing/2012/chart">
                  <c:ext xmlns:c16="http://schemas.microsoft.com/office/drawing/2014/chart" uri="{C3380CC4-5D6E-409C-BE32-E72D297353CC}">
                    <c16:uniqueId val="{0000000E-47FE-4D23-884E-BC9B09996049}"/>
                  </c:ext>
                </c:extLst>
              </c15:ser>
            </c15:filteredBarSeries>
            <c15:filteredBarSeries>
              <c15:ser>
                <c:idx val="10"/>
                <c:order val="9"/>
                <c:tx>
                  <c:v>2013-2014</c:v>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2588</c:v>
                    </c:pt>
                    <c:pt idx="1">
                      <c:v>5797</c:v>
                    </c:pt>
                    <c:pt idx="2">
                      <c:v>538</c:v>
                    </c:pt>
                    <c:pt idx="3">
                      <c:v>201</c:v>
                    </c:pt>
                    <c:pt idx="4">
                      <c:v>48</c:v>
                    </c:pt>
                  </c:numLit>
                </c:val>
                <c:extLst xmlns:c15="http://schemas.microsoft.com/office/drawing/2012/chart">
                  <c:ext xmlns:c16="http://schemas.microsoft.com/office/drawing/2014/chart" uri="{C3380CC4-5D6E-409C-BE32-E72D297353CC}">
                    <c16:uniqueId val="{0000000F-47FE-4D23-884E-BC9B09996049}"/>
                  </c:ext>
                </c:extLst>
              </c15:ser>
            </c15:filteredBarSeries>
            <c15:filteredBarSeries>
              <c15:ser>
                <c:idx val="11"/>
                <c:order val="10"/>
                <c:tx>
                  <c:v>2014-2015</c:v>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1935</c:v>
                    </c:pt>
                    <c:pt idx="1">
                      <c:v>5365</c:v>
                    </c:pt>
                    <c:pt idx="2">
                      <c:v>462</c:v>
                    </c:pt>
                    <c:pt idx="3">
                      <c:v>215</c:v>
                    </c:pt>
                    <c:pt idx="4">
                      <c:v>52</c:v>
                    </c:pt>
                  </c:numLit>
                </c:val>
                <c:extLst xmlns:c15="http://schemas.microsoft.com/office/drawing/2012/chart">
                  <c:ext xmlns:c16="http://schemas.microsoft.com/office/drawing/2014/chart" uri="{C3380CC4-5D6E-409C-BE32-E72D297353CC}">
                    <c16:uniqueId val="{00000010-47FE-4D23-884E-BC9B09996049}"/>
                  </c:ext>
                </c:extLst>
              </c15:ser>
            </c15:filteredBarSeries>
            <c15:filteredBarSeries>
              <c15:ser>
                <c:idx val="12"/>
                <c:order val="11"/>
                <c:tx>
                  <c:v>2015-2016</c:v>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2442</c:v>
                    </c:pt>
                    <c:pt idx="1">
                      <c:v>5816</c:v>
                    </c:pt>
                    <c:pt idx="2">
                      <c:v>529</c:v>
                    </c:pt>
                    <c:pt idx="3">
                      <c:v>232</c:v>
                    </c:pt>
                    <c:pt idx="4">
                      <c:v>61</c:v>
                    </c:pt>
                  </c:numLit>
                </c:val>
                <c:extLst xmlns:c15="http://schemas.microsoft.com/office/drawing/2012/chart">
                  <c:ext xmlns:c16="http://schemas.microsoft.com/office/drawing/2014/chart" uri="{C3380CC4-5D6E-409C-BE32-E72D297353CC}">
                    <c16:uniqueId val="{00000011-47FE-4D23-884E-BC9B09996049}"/>
                  </c:ext>
                </c:extLst>
              </c15:ser>
            </c15:filteredBarSeries>
            <c15:filteredBarSeries>
              <c15:ser>
                <c:idx val="13"/>
                <c:order val="12"/>
                <c:tx>
                  <c:v>2016-2017</c:v>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2008</c:v>
                    </c:pt>
                    <c:pt idx="1">
                      <c:v>4676</c:v>
                    </c:pt>
                    <c:pt idx="2">
                      <c:v>481</c:v>
                    </c:pt>
                    <c:pt idx="3">
                      <c:v>229</c:v>
                    </c:pt>
                    <c:pt idx="4">
                      <c:v>52</c:v>
                    </c:pt>
                  </c:numLit>
                </c:val>
                <c:extLst xmlns:c15="http://schemas.microsoft.com/office/drawing/2012/chart">
                  <c:ext xmlns:c16="http://schemas.microsoft.com/office/drawing/2014/chart" uri="{C3380CC4-5D6E-409C-BE32-E72D297353CC}">
                    <c16:uniqueId val="{00000012-47FE-4D23-884E-BC9B09996049}"/>
                  </c:ext>
                </c:extLst>
              </c15:ser>
            </c15:filteredBarSeries>
            <c15:filteredBarSeries>
              <c15:ser>
                <c:idx val="14"/>
                <c:order val="13"/>
                <c:tx>
                  <c:v>2017-2018</c:v>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1607</c:v>
                    </c:pt>
                    <c:pt idx="1">
                      <c:v>4867</c:v>
                    </c:pt>
                    <c:pt idx="2">
                      <c:v>513</c:v>
                    </c:pt>
                    <c:pt idx="3">
                      <c:v>207</c:v>
                    </c:pt>
                    <c:pt idx="4">
                      <c:v>59</c:v>
                    </c:pt>
                  </c:numLit>
                </c:val>
                <c:extLst xmlns:c15="http://schemas.microsoft.com/office/drawing/2012/chart">
                  <c:ext xmlns:c16="http://schemas.microsoft.com/office/drawing/2014/chart" uri="{C3380CC4-5D6E-409C-BE32-E72D297353CC}">
                    <c16:uniqueId val="{00000013-47FE-4D23-884E-BC9B09996049}"/>
                  </c:ext>
                </c:extLst>
              </c15:ser>
            </c15:filteredBarSeries>
            <c15:filteredBarSeries>
              <c15:ser>
                <c:idx val="15"/>
                <c:order val="14"/>
                <c:tx>
                  <c:v>2018-2019</c:v>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1321</c:v>
                    </c:pt>
                    <c:pt idx="1">
                      <c:v>5027</c:v>
                    </c:pt>
                    <c:pt idx="2">
                      <c:v>594</c:v>
                    </c:pt>
                    <c:pt idx="3">
                      <c:v>213</c:v>
                    </c:pt>
                    <c:pt idx="4">
                      <c:v>41</c:v>
                    </c:pt>
                  </c:numLit>
                </c:val>
                <c:extLst xmlns:c15="http://schemas.microsoft.com/office/drawing/2012/chart">
                  <c:ext xmlns:c16="http://schemas.microsoft.com/office/drawing/2014/chart" uri="{C3380CC4-5D6E-409C-BE32-E72D297353CC}">
                    <c16:uniqueId val="{00000014-47FE-4D23-884E-BC9B09996049}"/>
                  </c:ext>
                </c:extLst>
              </c15:ser>
            </c15:filteredBarSeries>
            <c15:filteredBarSeries>
              <c15:ser>
                <c:idx val="16"/>
                <c:order val="15"/>
                <c:tx>
                  <c:v>2019-2020*</c:v>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945</c:v>
                    </c:pt>
                    <c:pt idx="1">
                      <c:v>3837</c:v>
                    </c:pt>
                    <c:pt idx="2">
                      <c:v>560</c:v>
                    </c:pt>
                    <c:pt idx="3">
                      <c:v>219</c:v>
                    </c:pt>
                    <c:pt idx="4">
                      <c:v>55</c:v>
                    </c:pt>
                  </c:numLit>
                </c:val>
                <c:extLst xmlns:c15="http://schemas.microsoft.com/office/drawing/2012/chart">
                  <c:ext xmlns:c16="http://schemas.microsoft.com/office/drawing/2014/chart" uri="{C3380CC4-5D6E-409C-BE32-E72D297353CC}">
                    <c16:uniqueId val="{00000015-47FE-4D23-884E-BC9B09996049}"/>
                  </c:ext>
                </c:extLst>
              </c15:ser>
            </c15:filteredBarSeries>
            <c15:filteredBarSeries>
              <c15:ser>
                <c:idx val="17"/>
                <c:order val="16"/>
                <c:tx>
                  <c:v>ANNUAL PERCENTAGE</c:v>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xmlns:c15="http://schemas.microsoft.com/office/drawing/2012/chart">
                  <c:ext xmlns:c16="http://schemas.microsoft.com/office/drawing/2014/chart" uri="{C3380CC4-5D6E-409C-BE32-E72D297353CC}">
                    <c16:uniqueId val="{00000016-47FE-4D23-884E-BC9B09996049}"/>
                  </c:ext>
                </c:extLst>
              </c15:ser>
            </c15:filteredBarSeries>
            <c15:filteredBarSeries>
              <c15:ser>
                <c:idx val="18"/>
                <c:order val="17"/>
                <c:tx>
                  <c:v>2004-2005</c:v>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0.17943201376936316</c:v>
                    </c:pt>
                    <c:pt idx="1">
                      <c:v>0.71643717728055079</c:v>
                    </c:pt>
                    <c:pt idx="2">
                      <c:v>4.3029259896729774E-2</c:v>
                    </c:pt>
                    <c:pt idx="3">
                      <c:v>1.6781411359724614E-2</c:v>
                    </c:pt>
                    <c:pt idx="4">
                      <c:v>5.3786574870912218E-3</c:v>
                    </c:pt>
                  </c:numLit>
                </c:val>
                <c:extLst xmlns:c15="http://schemas.microsoft.com/office/drawing/2012/chart">
                  <c:ext xmlns:c16="http://schemas.microsoft.com/office/drawing/2014/chart" uri="{C3380CC4-5D6E-409C-BE32-E72D297353CC}">
                    <c16:uniqueId val="{00000017-47FE-4D23-884E-BC9B09996049}"/>
                  </c:ext>
                </c:extLst>
              </c15:ser>
            </c15:filteredBarSeries>
            <c15:filteredBarSeries>
              <c15:ser>
                <c:idx val="19"/>
                <c:order val="18"/>
                <c:tx>
                  <c:v>2005-2006</c:v>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0.20691443388072603</c:v>
                    </c:pt>
                    <c:pt idx="1">
                      <c:v>0.69801210025929128</c:v>
                    </c:pt>
                    <c:pt idx="2">
                      <c:v>3.5090751944684528E-2</c:v>
                    </c:pt>
                    <c:pt idx="3">
                      <c:v>1.9533275713050993E-2</c:v>
                    </c:pt>
                    <c:pt idx="4">
                      <c:v>5.3586862575626618E-3</c:v>
                    </c:pt>
                  </c:numLit>
                </c:val>
                <c:extLst xmlns:c15="http://schemas.microsoft.com/office/drawing/2012/chart">
                  <c:ext xmlns:c16="http://schemas.microsoft.com/office/drawing/2014/chart" uri="{C3380CC4-5D6E-409C-BE32-E72D297353CC}">
                    <c16:uniqueId val="{00000018-47FE-4D23-884E-BC9B09996049}"/>
                  </c:ext>
                </c:extLst>
              </c15:ser>
            </c15:filteredBarSeries>
            <c15:filteredBarSeries>
              <c15:ser>
                <c:idx val="20"/>
                <c:order val="19"/>
                <c:tx>
                  <c:v>2006-2007</c:v>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0.26860888565185725</c:v>
                    </c:pt>
                    <c:pt idx="1">
                      <c:v>0.65273124544792427</c:v>
                    </c:pt>
                    <c:pt idx="2">
                      <c:v>3.6562272396212674E-2</c:v>
                    </c:pt>
                    <c:pt idx="3">
                      <c:v>1.5149308084486526E-2</c:v>
                    </c:pt>
                    <c:pt idx="4">
                      <c:v>5.9723233794610345E-3</c:v>
                    </c:pt>
                  </c:numLit>
                </c:val>
                <c:extLst xmlns:c15="http://schemas.microsoft.com/office/drawing/2012/chart">
                  <c:ext xmlns:c16="http://schemas.microsoft.com/office/drawing/2014/chart" uri="{C3380CC4-5D6E-409C-BE32-E72D297353CC}">
                    <c16:uniqueId val="{00000019-47FE-4D23-884E-BC9B09996049}"/>
                  </c:ext>
                </c:extLst>
              </c15:ser>
            </c15:filteredBarSeries>
            <c15:filteredBarSeries>
              <c15:ser>
                <c:idx val="21"/>
                <c:order val="20"/>
                <c:tx>
                  <c:v>2007-2008</c:v>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0.3065051204384826</c:v>
                    </c:pt>
                    <c:pt idx="1">
                      <c:v>0.6176258473965095</c:v>
                    </c:pt>
                    <c:pt idx="2">
                      <c:v>3.98096062310688E-2</c:v>
                    </c:pt>
                    <c:pt idx="3">
                      <c:v>1.2981393336218087E-2</c:v>
                    </c:pt>
                    <c:pt idx="4">
                      <c:v>3.8944180008654264E-3</c:v>
                    </c:pt>
                  </c:numLit>
                </c:val>
                <c:extLst xmlns:c15="http://schemas.microsoft.com/office/drawing/2012/chart">
                  <c:ext xmlns:c16="http://schemas.microsoft.com/office/drawing/2014/chart" uri="{C3380CC4-5D6E-409C-BE32-E72D297353CC}">
                    <c16:uniqueId val="{0000001A-47FE-4D23-884E-BC9B09996049}"/>
                  </c:ext>
                </c:extLst>
              </c15:ser>
            </c15:filteredBarSeries>
            <c15:filteredBarSeries>
              <c15:ser>
                <c:idx val="22"/>
                <c:order val="21"/>
                <c:tx>
                  <c:v>2008-2009</c:v>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0.31630673735936893</c:v>
                    </c:pt>
                    <c:pt idx="1">
                      <c:v>0.60894866158024052</c:v>
                    </c:pt>
                    <c:pt idx="2">
                      <c:v>3.1941031941031942E-2</c:v>
                    </c:pt>
                    <c:pt idx="3">
                      <c:v>1.2414328203801887E-2</c:v>
                    </c:pt>
                    <c:pt idx="4">
                      <c:v>4.0087934824776933E-3</c:v>
                    </c:pt>
                  </c:numLit>
                </c:val>
                <c:extLst xmlns:c15="http://schemas.microsoft.com/office/drawing/2012/chart">
                  <c:ext xmlns:c16="http://schemas.microsoft.com/office/drawing/2014/chart" uri="{C3380CC4-5D6E-409C-BE32-E72D297353CC}">
                    <c16:uniqueId val="{0000001B-47FE-4D23-884E-BC9B09996049}"/>
                  </c:ext>
                </c:extLst>
              </c15:ser>
            </c15:filteredBarSeries>
            <c15:filteredBarSeries>
              <c15:ser>
                <c:idx val="23"/>
                <c:order val="22"/>
                <c:tx>
                  <c:v>2009-2010</c:v>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0.29634316082500317</c:v>
                    </c:pt>
                    <c:pt idx="1">
                      <c:v>0.60622548399342024</c:v>
                    </c:pt>
                    <c:pt idx="2">
                      <c:v>4.8083006453245605E-2</c:v>
                    </c:pt>
                    <c:pt idx="3">
                      <c:v>1.6955586486144501E-2</c:v>
                    </c:pt>
                    <c:pt idx="4">
                      <c:v>6.5797798304441353E-3</c:v>
                    </c:pt>
                  </c:numLit>
                </c:val>
                <c:extLst xmlns:c15="http://schemas.microsoft.com/office/drawing/2012/chart">
                  <c:ext xmlns:c16="http://schemas.microsoft.com/office/drawing/2014/chart" uri="{C3380CC4-5D6E-409C-BE32-E72D297353CC}">
                    <c16:uniqueId val="{0000001C-47FE-4D23-884E-BC9B09996049}"/>
                  </c:ext>
                </c:extLst>
              </c15:ser>
            </c15:filteredBarSeries>
            <c15:filteredBarSeries>
              <c15:ser>
                <c:idx val="24"/>
                <c:order val="23"/>
                <c:tx>
                  <c:v>2010-2011</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0.26794139557983609</c:v>
                    </c:pt>
                    <c:pt idx="1">
                      <c:v>0.62652098336230444</c:v>
                    </c:pt>
                    <c:pt idx="2">
                      <c:v>4.7678172336727095E-2</c:v>
                    </c:pt>
                    <c:pt idx="3">
                      <c:v>2.0238390861683636E-2</c:v>
                    </c:pt>
                    <c:pt idx="4">
                      <c:v>5.8356096349639931E-3</c:v>
                    </c:pt>
                  </c:numLit>
                </c:val>
                <c:extLst xmlns:c15="http://schemas.microsoft.com/office/drawing/2012/chart">
                  <c:ext xmlns:c16="http://schemas.microsoft.com/office/drawing/2014/chart" uri="{C3380CC4-5D6E-409C-BE32-E72D297353CC}">
                    <c16:uniqueId val="{0000001D-47FE-4D23-884E-BC9B09996049}"/>
                  </c:ext>
                </c:extLst>
              </c15:ser>
            </c15:filteredBarSeries>
            <c15:filteredBarSeries>
              <c15:ser>
                <c:idx val="25"/>
                <c:order val="24"/>
                <c:tx>
                  <c:v>2011-2012</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0.26146515783204288</c:v>
                    </c:pt>
                    <c:pt idx="1">
                      <c:v>0.63748262854873938</c:v>
                    </c:pt>
                    <c:pt idx="2">
                      <c:v>4.7647409172126266E-2</c:v>
                    </c:pt>
                    <c:pt idx="3">
                      <c:v>1.9058963668850508E-2</c:v>
                    </c:pt>
                    <c:pt idx="4">
                      <c:v>5.2610680960889422E-3</c:v>
                    </c:pt>
                  </c:numLit>
                </c:val>
                <c:extLst xmlns:c15="http://schemas.microsoft.com/office/drawing/2012/chart">
                  <c:ext xmlns:c16="http://schemas.microsoft.com/office/drawing/2014/chart" uri="{C3380CC4-5D6E-409C-BE32-E72D297353CC}">
                    <c16:uniqueId val="{0000001E-47FE-4D23-884E-BC9B09996049}"/>
                  </c:ext>
                </c:extLst>
              </c15:ser>
            </c15:filteredBarSeries>
            <c15:filteredBarSeries>
              <c15:ser>
                <c:idx val="26"/>
                <c:order val="25"/>
                <c:tx>
                  <c:v>2012-2013</c:v>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0.25470066998054897</c:v>
                    </c:pt>
                    <c:pt idx="1">
                      <c:v>0.63929111735465749</c:v>
                    </c:pt>
                    <c:pt idx="2">
                      <c:v>4.9924357034795766E-2</c:v>
                    </c:pt>
                    <c:pt idx="3">
                      <c:v>1.9018802679922196E-2</c:v>
                    </c:pt>
                    <c:pt idx="4">
                      <c:v>5.1869461854333263E-3</c:v>
                    </c:pt>
                  </c:numLit>
                </c:val>
                <c:extLst xmlns:c15="http://schemas.microsoft.com/office/drawing/2012/chart">
                  <c:ext xmlns:c16="http://schemas.microsoft.com/office/drawing/2014/chart" uri="{C3380CC4-5D6E-409C-BE32-E72D297353CC}">
                    <c16:uniqueId val="{0000001F-47FE-4D23-884E-BC9B09996049}"/>
                  </c:ext>
                </c:extLst>
              </c15:ser>
            </c15:filteredBarSeries>
            <c15:filteredBarSeries>
              <c15:ser>
                <c:idx val="27"/>
                <c:order val="26"/>
                <c:tx>
                  <c:v>2013-2014</c:v>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0.27360186066180359</c:v>
                    </c:pt>
                    <c:pt idx="1">
                      <c:v>0.61285548155196112</c:v>
                    </c:pt>
                    <c:pt idx="2">
                      <c:v>5.6877048313775241E-2</c:v>
                    </c:pt>
                    <c:pt idx="3">
                      <c:v>2.1249603552172536E-2</c:v>
                    </c:pt>
                    <c:pt idx="4">
                      <c:v>5.0745321915635902E-3</c:v>
                    </c:pt>
                  </c:numLit>
                </c:val>
                <c:extLst xmlns:c15="http://schemas.microsoft.com/office/drawing/2012/chart">
                  <c:ext xmlns:c16="http://schemas.microsoft.com/office/drawing/2014/chart" uri="{C3380CC4-5D6E-409C-BE32-E72D297353CC}">
                    <c16:uniqueId val="{00000020-47FE-4D23-884E-BC9B09996049}"/>
                  </c:ext>
                </c:extLst>
              </c15:ser>
            </c15:filteredBarSeries>
            <c15:filteredBarSeries>
              <c15:ser>
                <c:idx val="28"/>
                <c:order val="27"/>
                <c:tx>
                  <c:v>2014-2015</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0.23162556858989705</c:v>
                    </c:pt>
                    <c:pt idx="1">
                      <c:v>0.64220732583193685</c:v>
                    </c:pt>
                    <c:pt idx="2">
                      <c:v>5.5302848934642088E-2</c:v>
                    </c:pt>
                    <c:pt idx="3">
                      <c:v>2.5736174287766339E-2</c:v>
                    </c:pt>
                    <c:pt idx="4">
                      <c:v>6.2245630835527895E-3</c:v>
                    </c:pt>
                  </c:numLit>
                </c:val>
                <c:extLst xmlns:c15="http://schemas.microsoft.com/office/drawing/2012/chart">
                  <c:ext xmlns:c16="http://schemas.microsoft.com/office/drawing/2014/chart" uri="{C3380CC4-5D6E-409C-BE32-E72D297353CC}">
                    <c16:uniqueId val="{00000021-47FE-4D23-884E-BC9B09996049}"/>
                  </c:ext>
                </c:extLst>
              </c15:ser>
            </c15:filteredBarSeries>
            <c15:filteredBarSeries>
              <c15:ser>
                <c:idx val="29"/>
                <c:order val="28"/>
                <c:tx>
                  <c:v>2015-2016</c:v>
                </c:tx>
                <c:spPr>
                  <a:solidFill>
                    <a:schemeClr val="accent6">
                      <a:lumMod val="60000"/>
                      <a:lumOff val="40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0.25800316957210778</c:v>
                    </c:pt>
                    <c:pt idx="1">
                      <c:v>0.61447437929212889</c:v>
                    </c:pt>
                    <c:pt idx="2">
                      <c:v>5.589012150026413E-2</c:v>
                    </c:pt>
                    <c:pt idx="3">
                      <c:v>2.451135763338616E-2</c:v>
                    </c:pt>
                    <c:pt idx="4">
                      <c:v>6.4447966191230853E-3</c:v>
                    </c:pt>
                  </c:numLit>
                </c:val>
                <c:extLst xmlns:c15="http://schemas.microsoft.com/office/drawing/2012/chart">
                  <c:ext xmlns:c16="http://schemas.microsoft.com/office/drawing/2014/chart" uri="{C3380CC4-5D6E-409C-BE32-E72D297353CC}">
                    <c16:uniqueId val="{00000000-47FE-4D23-884E-BC9B09996049}"/>
                  </c:ext>
                </c:extLst>
              </c15:ser>
            </c15:filteredBarSeries>
          </c:ext>
        </c:extLst>
      </c:barChart>
      <c:catAx>
        <c:axId val="19042828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429824"/>
        <c:crosses val="autoZero"/>
        <c:auto val="1"/>
        <c:lblAlgn val="ctr"/>
        <c:lblOffset val="100"/>
        <c:noMultiLvlLbl val="0"/>
      </c:catAx>
      <c:valAx>
        <c:axId val="19042982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42828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588" l="0.70000000000000062" r="0.70000000000000062" t="0.750000000000005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597289421310203E-2"/>
          <c:y val="0.10745271861315035"/>
          <c:w val="0.74685024869128913"/>
          <c:h val="0.70327685692984876"/>
        </c:manualLayout>
      </c:layout>
      <c:barChart>
        <c:barDir val="col"/>
        <c:grouping val="clustered"/>
        <c:varyColors val="0"/>
        <c:ser>
          <c:idx val="41"/>
          <c:order val="0"/>
          <c:tx>
            <c:strRef>
              <c:f>'3.3.2'!$A$48</c:f>
              <c:strCache>
                <c:ptCount val="1"/>
                <c:pt idx="0">
                  <c:v>2020-2021</c:v>
                </c:pt>
              </c:strCache>
            </c:strRef>
          </c:tx>
          <c:spPr>
            <a:solidFill>
              <a:schemeClr val="accent6">
                <a:lumMod val="70000"/>
                <a:lumOff val="3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'3.3.2'!$B$6:$E$6</c:f>
              <c:strCache>
                <c:ptCount val="4"/>
                <c:pt idx="0">
                  <c:v>Less than 
2 months</c:v>
                </c:pt>
                <c:pt idx="1">
                  <c:v>Between 2 and 
5 months</c:v>
                </c:pt>
                <c:pt idx="2">
                  <c:v>Between 6 and 
12 months</c:v>
                </c:pt>
                <c:pt idx="3">
                  <c:v>Greater than 
12 months</c:v>
                </c:pt>
              </c:strCache>
            </c:strRef>
          </c:cat>
          <c:val>
            <c:numRef>
              <c:f>'3.3.2'!$B$48:$E$48</c:f>
              <c:numCache>
                <c:formatCode>0.0%</c:formatCode>
                <c:ptCount val="4"/>
                <c:pt idx="0">
                  <c:v>0.13202375513933304</c:v>
                </c:pt>
                <c:pt idx="1">
                  <c:v>0.56007309273640937</c:v>
                </c:pt>
                <c:pt idx="2">
                  <c:v>0.18615806304248517</c:v>
                </c:pt>
                <c:pt idx="3">
                  <c:v>0.12174508908177249</c:v>
                </c:pt>
              </c:numCache>
            </c:numRef>
          </c:val>
          <c:extLst>
            <c:ext xmlns:c16="http://schemas.microsoft.com/office/drawing/2014/chart" uri="{C3380CC4-5D6E-409C-BE32-E72D297353CC}">
              <c16:uniqueId val="{00000027-474D-4D97-A93E-4306D98FC28D}"/>
            </c:ext>
          </c:extLst>
        </c:ser>
        <c:ser>
          <c:idx val="42"/>
          <c:order val="1"/>
          <c:tx>
            <c:strRef>
              <c:f>'3.3.2'!$A$49</c:f>
              <c:strCache>
                <c:ptCount val="1"/>
                <c:pt idx="0">
                  <c:v>2021-2022</c:v>
                </c:pt>
              </c:strCache>
            </c:strRef>
          </c:tx>
          <c:spPr>
            <a:solidFill>
              <a:schemeClr val="accent1">
                <a:lumMod val="7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'3.3.2'!$B$6:$E$6</c:f>
              <c:strCache>
                <c:ptCount val="4"/>
                <c:pt idx="0">
                  <c:v>Less than 
2 months</c:v>
                </c:pt>
                <c:pt idx="1">
                  <c:v>Between 2 and 
5 months</c:v>
                </c:pt>
                <c:pt idx="2">
                  <c:v>Between 6 and 
12 months</c:v>
                </c:pt>
                <c:pt idx="3">
                  <c:v>Greater than 
12 months</c:v>
                </c:pt>
              </c:strCache>
            </c:strRef>
          </c:cat>
          <c:val>
            <c:numRef>
              <c:f>'3.3.2'!$B$49:$E$49</c:f>
              <c:numCache>
                <c:formatCode>0.0%</c:formatCode>
                <c:ptCount val="4"/>
                <c:pt idx="0">
                  <c:v>0.14689960629921259</c:v>
                </c:pt>
                <c:pt idx="1">
                  <c:v>0.61368110236220474</c:v>
                </c:pt>
                <c:pt idx="2">
                  <c:v>0.16953740157480315</c:v>
                </c:pt>
                <c:pt idx="3">
                  <c:v>6.9881889763779528E-2</c:v>
                </c:pt>
              </c:numCache>
            </c:numRef>
          </c:val>
          <c:extLst>
            <c:ext xmlns:c16="http://schemas.microsoft.com/office/drawing/2014/chart" uri="{C3380CC4-5D6E-409C-BE32-E72D297353CC}">
              <c16:uniqueId val="{00000028-474D-4D97-A93E-4306D98FC28D}"/>
            </c:ext>
          </c:extLst>
        </c:ser>
        <c:ser>
          <c:idx val="43"/>
          <c:order val="2"/>
          <c:tx>
            <c:strRef>
              <c:f>'3.3.2'!$A$50</c:f>
              <c:strCache>
                <c:ptCount val="1"/>
                <c:pt idx="0">
                  <c:v>2022-2023</c:v>
                </c:pt>
              </c:strCache>
            </c:strRef>
          </c:tx>
          <c:spPr>
            <a:solidFill>
              <a:schemeClr val="accent2">
                <a:lumMod val="7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'3.3.2'!$B$6:$E$6</c:f>
              <c:strCache>
                <c:ptCount val="4"/>
                <c:pt idx="0">
                  <c:v>Less than 
2 months</c:v>
                </c:pt>
                <c:pt idx="1">
                  <c:v>Between 2 and 
5 months</c:v>
                </c:pt>
                <c:pt idx="2">
                  <c:v>Between 6 and 
12 months</c:v>
                </c:pt>
                <c:pt idx="3">
                  <c:v>Greater than 
12 months</c:v>
                </c:pt>
              </c:strCache>
            </c:strRef>
          </c:cat>
          <c:val>
            <c:numRef>
              <c:f>'3.3.2'!$B$50:$E$50</c:f>
              <c:numCache>
                <c:formatCode>0.0%</c:formatCode>
                <c:ptCount val="4"/>
                <c:pt idx="0">
                  <c:v>0.15128676470588234</c:v>
                </c:pt>
                <c:pt idx="1">
                  <c:v>0.61562499999999998</c:v>
                </c:pt>
                <c:pt idx="2">
                  <c:v>0.16819852941176472</c:v>
                </c:pt>
                <c:pt idx="3">
                  <c:v>6.4889705882352947E-2</c:v>
                </c:pt>
              </c:numCache>
            </c:numRef>
          </c:val>
          <c:extLst>
            <c:ext xmlns:c16="http://schemas.microsoft.com/office/drawing/2014/chart" uri="{C3380CC4-5D6E-409C-BE32-E72D297353CC}">
              <c16:uniqueId val="{00000029-474D-4D97-A93E-4306D98FC28D}"/>
            </c:ext>
          </c:extLst>
        </c:ser>
        <c:ser>
          <c:idx val="44"/>
          <c:order val="3"/>
          <c:tx>
            <c:strRef>
              <c:f>'3.3.2'!$A$51</c:f>
              <c:strCache>
                <c:ptCount val="1"/>
                <c:pt idx="0">
                  <c:v>2023-2024</c:v>
                </c:pt>
              </c:strCache>
            </c:strRef>
          </c:tx>
          <c:spPr>
            <a:solidFill>
              <a:schemeClr val="accent3">
                <a:lumMod val="7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'3.3.2'!$B$6:$E$6</c:f>
              <c:strCache>
                <c:ptCount val="4"/>
                <c:pt idx="0">
                  <c:v>Less than 
2 months</c:v>
                </c:pt>
                <c:pt idx="1">
                  <c:v>Between 2 and 
5 months</c:v>
                </c:pt>
                <c:pt idx="2">
                  <c:v>Between 6 and 
12 months</c:v>
                </c:pt>
                <c:pt idx="3">
                  <c:v>Greater than 
12 months</c:v>
                </c:pt>
              </c:strCache>
            </c:strRef>
          </c:cat>
          <c:val>
            <c:numRef>
              <c:f>'3.3.2'!$B$51:$E$51</c:f>
              <c:numCache>
                <c:formatCode>0.0%</c:formatCode>
                <c:ptCount val="4"/>
                <c:pt idx="0">
                  <c:v>0.12760563380281689</c:v>
                </c:pt>
                <c:pt idx="1">
                  <c:v>0.59915492957746475</c:v>
                </c:pt>
                <c:pt idx="2">
                  <c:v>0.20591549295774647</c:v>
                </c:pt>
                <c:pt idx="3">
                  <c:v>6.7323943661971836E-2</c:v>
                </c:pt>
              </c:numCache>
            </c:numRef>
          </c:val>
          <c:extLst>
            <c:ext xmlns:c16="http://schemas.microsoft.com/office/drawing/2014/chart" uri="{C3380CC4-5D6E-409C-BE32-E72D297353CC}">
              <c16:uniqueId val="{0000002A-474D-4D97-A93E-4306D98FC28D}"/>
            </c:ext>
          </c:extLst>
        </c:ser>
        <c:ser>
          <c:idx val="45"/>
          <c:order val="4"/>
          <c:tx>
            <c:strRef>
              <c:f>'3.3.2'!$A$52</c:f>
              <c:strCache>
                <c:ptCount val="1"/>
                <c:pt idx="0">
                  <c:v>2024-2025</c:v>
                </c:pt>
              </c:strCache>
            </c:strRef>
          </c:tx>
          <c:spPr>
            <a:solidFill>
              <a:schemeClr val="accent4">
                <a:lumMod val="7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'3.3.2'!$B$6:$E$6</c:f>
              <c:strCache>
                <c:ptCount val="4"/>
                <c:pt idx="0">
                  <c:v>Less than 
2 months</c:v>
                </c:pt>
                <c:pt idx="1">
                  <c:v>Between 2 and 
5 months</c:v>
                </c:pt>
                <c:pt idx="2">
                  <c:v>Between 6 and 
12 months</c:v>
                </c:pt>
                <c:pt idx="3">
                  <c:v>Greater than 
12 months</c:v>
                </c:pt>
              </c:strCache>
            </c:strRef>
          </c:cat>
          <c:val>
            <c:numRef>
              <c:f>'3.3.2'!$B$52:$E$52</c:f>
              <c:numCache>
                <c:formatCode>0.0%</c:formatCode>
                <c:ptCount val="4"/>
                <c:pt idx="0">
                  <c:v>0.11309337506520604</c:v>
                </c:pt>
                <c:pt idx="1">
                  <c:v>0.63223787167449141</c:v>
                </c:pt>
                <c:pt idx="2">
                  <c:v>0.18017736045905061</c:v>
                </c:pt>
                <c:pt idx="3">
                  <c:v>7.4491392801251957E-2</c:v>
                </c:pt>
              </c:numCache>
            </c:numRef>
          </c:val>
          <c:extLst>
            <c:ext xmlns:c16="http://schemas.microsoft.com/office/drawing/2014/chart" uri="{C3380CC4-5D6E-409C-BE32-E72D297353CC}">
              <c16:uniqueId val="{0000002B-474D-4D97-A93E-4306D98FC28D}"/>
            </c:ext>
          </c:extLst>
        </c:ser>
        <c:dLbls>
          <c:dLblPos val="outEnd"/>
          <c:showLegendKey val="0"/>
          <c:showVal val="1"/>
          <c:showCatName val="0"/>
          <c:showSerName val="0"/>
          <c:showPercent val="0"/>
          <c:showBubbleSize val="0"/>
        </c:dLbls>
        <c:gapWidth val="150"/>
        <c:axId val="170830848"/>
        <c:axId val="170832640"/>
        <c:extLst/>
      </c:barChart>
      <c:catAx>
        <c:axId val="17083084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70832640"/>
        <c:crosses val="autoZero"/>
        <c:auto val="1"/>
        <c:lblAlgn val="ctr"/>
        <c:lblOffset val="100"/>
        <c:noMultiLvlLbl val="0"/>
      </c:catAx>
      <c:valAx>
        <c:axId val="170832640"/>
        <c:scaling>
          <c:orientation val="minMax"/>
          <c:max val="0.8"/>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0830848"/>
        <c:crosses val="autoZero"/>
        <c:crossBetween val="between"/>
        <c:majorUnit val="0.1"/>
      </c:valAx>
      <c:spPr>
        <a:solidFill>
          <a:schemeClr val="bg1"/>
        </a:solidFill>
        <a:ln>
          <a:noFill/>
        </a:ln>
        <a:effectLst/>
      </c:spPr>
    </c:plotArea>
    <c:legend>
      <c:legendPos val="r"/>
      <c:layout>
        <c:manualLayout>
          <c:xMode val="edge"/>
          <c:yMode val="edge"/>
          <c:x val="0.85270276372048104"/>
          <c:y val="0.18612127475946424"/>
          <c:w val="9.7259064496073411E-2"/>
          <c:h val="0.460439784726772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22" l="0.70000000000000062" r="0.70000000000000062" t="0.75000000000000322" header="0.30000000000000032" footer="0.30000000000000032"/>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99112455082766E-2"/>
          <c:y val="0.13128879508618121"/>
          <c:w val="0.80826663439719193"/>
          <c:h val="0.65465354330708658"/>
        </c:manualLayout>
      </c:layout>
      <c:barChart>
        <c:barDir val="col"/>
        <c:grouping val="clustered"/>
        <c:varyColors val="0"/>
        <c:ser>
          <c:idx val="30"/>
          <c:order val="30"/>
          <c:tx>
            <c:v>2016-2017</c:v>
          </c:tx>
          <c:spPr>
            <a:solidFill>
              <a:schemeClr val="accent1">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9.0663232453316159E-2</c:v>
              </c:pt>
              <c:pt idx="1">
                <c:v>4.1210560206052802E-3</c:v>
              </c:pt>
              <c:pt idx="2">
                <c:v>7.7269800386348998E-4</c:v>
              </c:pt>
              <c:pt idx="3">
                <c:v>7.7269800386348998E-4</c:v>
              </c:pt>
              <c:pt idx="4">
                <c:v>1.8029620090148101E-3</c:v>
              </c:pt>
            </c:numLit>
          </c:val>
          <c:extLst>
            <c:ext xmlns:c16="http://schemas.microsoft.com/office/drawing/2014/chart" uri="{C3380CC4-5D6E-409C-BE32-E72D297353CC}">
              <c16:uniqueId val="{00000001-30C0-4264-A26E-161809E79725}"/>
            </c:ext>
          </c:extLst>
        </c:ser>
        <c:ser>
          <c:idx val="31"/>
          <c:order val="31"/>
          <c:tx>
            <c:v>2017-2018</c:v>
          </c:tx>
          <c:spPr>
            <a:solidFill>
              <a:schemeClr val="accent2">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8.6693813214238802E-2</c:v>
              </c:pt>
              <c:pt idx="1">
                <c:v>2.8897937738079599E-3</c:v>
              </c:pt>
              <c:pt idx="2">
                <c:v>9.1947983712071461E-4</c:v>
              </c:pt>
              <c:pt idx="3">
                <c:v>3.9406278733744913E-4</c:v>
              </c:pt>
              <c:pt idx="4">
                <c:v>1.7076054117956129E-3</c:v>
              </c:pt>
            </c:numLit>
          </c:val>
          <c:extLst>
            <c:ext xmlns:c16="http://schemas.microsoft.com/office/drawing/2014/chart" uri="{C3380CC4-5D6E-409C-BE32-E72D297353CC}">
              <c16:uniqueId val="{00000002-30C0-4264-A26E-161809E79725}"/>
            </c:ext>
          </c:extLst>
        </c:ser>
        <c:ser>
          <c:idx val="32"/>
          <c:order val="32"/>
          <c:tx>
            <c:v>2018-2019</c:v>
          </c:tx>
          <c:spPr>
            <a:solidFill>
              <a:schemeClr val="accent3">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0.10242731395038678</c:v>
              </c:pt>
              <c:pt idx="1">
                <c:v>4.6679114430514803E-3</c:v>
              </c:pt>
              <c:pt idx="2">
                <c:v>1.200320085356095E-3</c:v>
              </c:pt>
              <c:pt idx="3">
                <c:v>4.0010669511869834E-4</c:v>
              </c:pt>
              <c:pt idx="4">
                <c:v>9.3358228861029611E-4</c:v>
              </c:pt>
            </c:numLit>
          </c:val>
          <c:extLst>
            <c:ext xmlns:c16="http://schemas.microsoft.com/office/drawing/2014/chart" uri="{C3380CC4-5D6E-409C-BE32-E72D297353CC}">
              <c16:uniqueId val="{00000003-30C0-4264-A26E-161809E79725}"/>
            </c:ext>
          </c:extLst>
        </c:ser>
        <c:ser>
          <c:idx val="33"/>
          <c:order val="33"/>
          <c:tx>
            <c:v>2019-2020*</c:v>
          </c:tx>
          <c:spPr>
            <a:solidFill>
              <a:schemeClr val="accent4">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9.5164872714847082E-2</c:v>
              </c:pt>
              <c:pt idx="1">
                <c:v>2.9044934221766614E-3</c:v>
              </c:pt>
              <c:pt idx="2">
                <c:v>8.5426277122842992E-4</c:v>
              </c:pt>
              <c:pt idx="3">
                <c:v>8.5426277122842992E-4</c:v>
              </c:pt>
              <c:pt idx="4">
                <c:v>1.1959678797198018E-3</c:v>
              </c:pt>
            </c:numLit>
          </c:val>
          <c:extLst>
            <c:ext xmlns:c16="http://schemas.microsoft.com/office/drawing/2014/chart" uri="{C3380CC4-5D6E-409C-BE32-E72D297353CC}">
              <c16:uniqueId val="{00000004-30C0-4264-A26E-161809E79725}"/>
            </c:ext>
          </c:extLst>
        </c:ser>
        <c:dLbls>
          <c:showLegendKey val="0"/>
          <c:showVal val="1"/>
          <c:showCatName val="0"/>
          <c:showSerName val="0"/>
          <c:showPercent val="0"/>
          <c:showBubbleSize val="0"/>
        </c:dLbls>
        <c:gapWidth val="150"/>
        <c:axId val="190467456"/>
        <c:axId val="190485632"/>
        <c:extLst>
          <c:ext xmlns:c15="http://schemas.microsoft.com/office/drawing/2012/chart" uri="{02D57815-91ED-43cb-92C2-25804820EDAC}">
            <c15:filteredBarSeries>
              <c15:ser>
                <c:idx val="3"/>
                <c:order val="0"/>
                <c:tx>
                  <c:v>ANNUAL TOTAL</c:v>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c:ext xmlns:c16="http://schemas.microsoft.com/office/drawing/2014/chart" uri="{C3380CC4-5D6E-409C-BE32-E72D297353CC}">
                    <c16:uniqueId val="{00000005-30C0-4264-A26E-161809E79725}"/>
                  </c:ext>
                </c:extLst>
              </c15:ser>
            </c15:filteredBarSeries>
            <c15:filteredBarSeries>
              <c15:ser>
                <c:idx val="4"/>
                <c:order val="1"/>
                <c:tx>
                  <c:v>2004-2005</c:v>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1683</c:v>
                    </c:pt>
                    <c:pt idx="1">
                      <c:v>26</c:v>
                    </c:pt>
                    <c:pt idx="2">
                      <c:v>11</c:v>
                    </c:pt>
                    <c:pt idx="3">
                      <c:v>6</c:v>
                    </c:pt>
                    <c:pt idx="4">
                      <c:v>6</c:v>
                    </c:pt>
                  </c:numLit>
                </c:val>
                <c:extLst xmlns:c15="http://schemas.microsoft.com/office/drawing/2012/chart">
                  <c:ext xmlns:c16="http://schemas.microsoft.com/office/drawing/2014/chart" uri="{C3380CC4-5D6E-409C-BE32-E72D297353CC}">
                    <c16:uniqueId val="{00000006-30C0-4264-A26E-161809E79725}"/>
                  </c:ext>
                </c:extLst>
              </c15:ser>
            </c15:filteredBarSeries>
            <c15:filteredBarSeries>
              <c15:ser>
                <c:idx val="5"/>
                <c:order val="2"/>
                <c:tx>
                  <c:v>2005-2006</c:v>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2254</c:v>
                    </c:pt>
                    <c:pt idx="1">
                      <c:v>33</c:v>
                    </c:pt>
                    <c:pt idx="2">
                      <c:v>11</c:v>
                    </c:pt>
                    <c:pt idx="3">
                      <c:v>6</c:v>
                    </c:pt>
                    <c:pt idx="4">
                      <c:v>6</c:v>
                    </c:pt>
                  </c:numLit>
                </c:val>
                <c:extLst xmlns:c15="http://schemas.microsoft.com/office/drawing/2012/chart">
                  <c:ext xmlns:c16="http://schemas.microsoft.com/office/drawing/2014/chart" uri="{C3380CC4-5D6E-409C-BE32-E72D297353CC}">
                    <c16:uniqueId val="{00000007-30C0-4264-A26E-161809E79725}"/>
                  </c:ext>
                </c:extLst>
              </c15:ser>
            </c15:filteredBarSeries>
            <c15:filteredBarSeries>
              <c15:ser>
                <c:idx val="6"/>
                <c:order val="3"/>
                <c:tx>
                  <c:v>2006-2007</c:v>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2653</c:v>
                    </c:pt>
                    <c:pt idx="1">
                      <c:v>29</c:v>
                    </c:pt>
                    <c:pt idx="2">
                      <c:v>9</c:v>
                    </c:pt>
                    <c:pt idx="3">
                      <c:v>11</c:v>
                    </c:pt>
                    <c:pt idx="4">
                      <c:v>8</c:v>
                    </c:pt>
                  </c:numLit>
                </c:val>
                <c:extLst xmlns:c15="http://schemas.microsoft.com/office/drawing/2012/chart">
                  <c:ext xmlns:c16="http://schemas.microsoft.com/office/drawing/2014/chart" uri="{C3380CC4-5D6E-409C-BE32-E72D297353CC}">
                    <c16:uniqueId val="{00000008-30C0-4264-A26E-161809E79725}"/>
                  </c:ext>
                </c:extLst>
              </c15:ser>
            </c15:filteredBarSeries>
            <c15:filteredBarSeries>
              <c15:ser>
                <c:idx val="0"/>
                <c:order val="4"/>
                <c:tx>
                  <c:v>2007-2008</c:v>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1671</c:v>
                    </c:pt>
                    <c:pt idx="1">
                      <c:v>26</c:v>
                    </c:pt>
                    <c:pt idx="2">
                      <c:v>21</c:v>
                    </c:pt>
                    <c:pt idx="3">
                      <c:v>7</c:v>
                    </c:pt>
                    <c:pt idx="4">
                      <c:v>14</c:v>
                    </c:pt>
                  </c:numLit>
                </c:val>
                <c:extLst xmlns:c15="http://schemas.microsoft.com/office/drawing/2012/chart">
                  <c:ext xmlns:c16="http://schemas.microsoft.com/office/drawing/2014/chart" uri="{C3380CC4-5D6E-409C-BE32-E72D297353CC}">
                    <c16:uniqueId val="{00000009-30C0-4264-A26E-161809E79725}"/>
                  </c:ext>
                </c:extLst>
              </c15:ser>
            </c15:filteredBarSeries>
            <c15:filteredBarSeries>
              <c15:ser>
                <c:idx val="1"/>
                <c:order val="5"/>
                <c:tx>
                  <c:v>2008-2009</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1061</c:v>
                    </c:pt>
                    <c:pt idx="1">
                      <c:v>33</c:v>
                    </c:pt>
                    <c:pt idx="2">
                      <c:v>30</c:v>
                    </c:pt>
                    <c:pt idx="3">
                      <c:v>18</c:v>
                    </c:pt>
                    <c:pt idx="4">
                      <c:v>34</c:v>
                    </c:pt>
                  </c:numLit>
                </c:val>
                <c:extLst xmlns:c15="http://schemas.microsoft.com/office/drawing/2012/chart">
                  <c:ext xmlns:c16="http://schemas.microsoft.com/office/drawing/2014/chart" uri="{C3380CC4-5D6E-409C-BE32-E72D297353CC}">
                    <c16:uniqueId val="{0000000A-30C0-4264-A26E-161809E79725}"/>
                  </c:ext>
                </c:extLst>
              </c15:ser>
            </c15:filteredBarSeries>
            <c15:filteredBarSeries>
              <c15:ser>
                <c:idx val="2"/>
                <c:order val="6"/>
                <c:tx>
                  <c:v>2009-2010</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937</c:v>
                    </c:pt>
                    <c:pt idx="1">
                      <c:v>36</c:v>
                    </c:pt>
                    <c:pt idx="2">
                      <c:v>22</c:v>
                    </c:pt>
                    <c:pt idx="3">
                      <c:v>14</c:v>
                    </c:pt>
                    <c:pt idx="4">
                      <c:v>23</c:v>
                    </c:pt>
                  </c:numLit>
                </c:val>
                <c:extLst xmlns:c15="http://schemas.microsoft.com/office/drawing/2012/chart">
                  <c:ext xmlns:c16="http://schemas.microsoft.com/office/drawing/2014/chart" uri="{C3380CC4-5D6E-409C-BE32-E72D297353CC}">
                    <c16:uniqueId val="{0000000B-30C0-4264-A26E-161809E79725}"/>
                  </c:ext>
                </c:extLst>
              </c15:ser>
            </c15:filteredBarSeries>
            <c15:filteredBarSeries>
              <c15:ser>
                <c:idx val="7"/>
                <c:order val="7"/>
                <c:tx>
                  <c:v>2010-2011</c:v>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854</c:v>
                    </c:pt>
                    <c:pt idx="1">
                      <c:v>43</c:v>
                    </c:pt>
                    <c:pt idx="2">
                      <c:v>17</c:v>
                    </c:pt>
                    <c:pt idx="3">
                      <c:v>26</c:v>
                    </c:pt>
                    <c:pt idx="4">
                      <c:v>23</c:v>
                    </c:pt>
                  </c:numLit>
                </c:val>
                <c:extLst xmlns:c15="http://schemas.microsoft.com/office/drawing/2012/chart">
                  <c:ext xmlns:c16="http://schemas.microsoft.com/office/drawing/2014/chart" uri="{C3380CC4-5D6E-409C-BE32-E72D297353CC}">
                    <c16:uniqueId val="{0000000C-30C0-4264-A26E-161809E79725}"/>
                  </c:ext>
                </c:extLst>
              </c15:ser>
            </c15:filteredBarSeries>
            <c15:filteredBarSeries>
              <c15:ser>
                <c:idx val="8"/>
                <c:order val="8"/>
                <c:tx>
                  <c:v>2011-2012</c:v>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1066</c:v>
                    </c:pt>
                    <c:pt idx="1">
                      <c:v>45</c:v>
                    </c:pt>
                    <c:pt idx="2">
                      <c:v>27</c:v>
                    </c:pt>
                    <c:pt idx="3">
                      <c:v>24</c:v>
                    </c:pt>
                    <c:pt idx="4">
                      <c:v>20</c:v>
                    </c:pt>
                  </c:numLit>
                </c:val>
                <c:extLst xmlns:c15="http://schemas.microsoft.com/office/drawing/2012/chart">
                  <c:ext xmlns:c16="http://schemas.microsoft.com/office/drawing/2014/chart" uri="{C3380CC4-5D6E-409C-BE32-E72D297353CC}">
                    <c16:uniqueId val="{0000000D-30C0-4264-A26E-161809E79725}"/>
                  </c:ext>
                </c:extLst>
              </c15:ser>
            </c15:filteredBarSeries>
            <c15:filteredBarSeries>
              <c15:ser>
                <c:idx val="9"/>
                <c:order val="9"/>
                <c:tx>
                  <c:v>2012-2013</c:v>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822</c:v>
                    </c:pt>
                    <c:pt idx="1">
                      <c:v>32</c:v>
                    </c:pt>
                    <c:pt idx="2">
                      <c:v>22</c:v>
                    </c:pt>
                    <c:pt idx="3">
                      <c:v>35</c:v>
                    </c:pt>
                    <c:pt idx="4">
                      <c:v>28</c:v>
                    </c:pt>
                  </c:numLit>
                </c:val>
                <c:extLst xmlns:c15="http://schemas.microsoft.com/office/drawing/2012/chart">
                  <c:ext xmlns:c16="http://schemas.microsoft.com/office/drawing/2014/chart" uri="{C3380CC4-5D6E-409C-BE32-E72D297353CC}">
                    <c16:uniqueId val="{0000000E-30C0-4264-A26E-161809E79725}"/>
                  </c:ext>
                </c:extLst>
              </c15:ser>
            </c15:filteredBarSeries>
            <c15:filteredBarSeries>
              <c15:ser>
                <c:idx val="10"/>
                <c:order val="10"/>
                <c:tx>
                  <c:v>2013-2014</c:v>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890</c:v>
                    </c:pt>
                    <c:pt idx="1">
                      <c:v>33</c:v>
                    </c:pt>
                    <c:pt idx="2">
                      <c:v>18</c:v>
                    </c:pt>
                    <c:pt idx="3">
                      <c:v>11</c:v>
                    </c:pt>
                    <c:pt idx="4">
                      <c:v>19</c:v>
                    </c:pt>
                  </c:numLit>
                </c:val>
                <c:extLst xmlns:c15="http://schemas.microsoft.com/office/drawing/2012/chart">
                  <c:ext xmlns:c16="http://schemas.microsoft.com/office/drawing/2014/chart" uri="{C3380CC4-5D6E-409C-BE32-E72D297353CC}">
                    <c16:uniqueId val="{0000000F-30C0-4264-A26E-161809E79725}"/>
                  </c:ext>
                </c:extLst>
              </c15:ser>
            </c15:filteredBarSeries>
            <c15:filteredBarSeries>
              <c15:ser>
                <c:idx val="11"/>
                <c:order val="11"/>
                <c:tx>
                  <c:v>2014-2015</c:v>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823</c:v>
                    </c:pt>
                    <c:pt idx="1">
                      <c:v>22</c:v>
                    </c:pt>
                    <c:pt idx="2">
                      <c:v>12</c:v>
                    </c:pt>
                    <c:pt idx="3">
                      <c:v>18</c:v>
                    </c:pt>
                    <c:pt idx="4">
                      <c:v>18</c:v>
                    </c:pt>
                  </c:numLit>
                </c:val>
                <c:extLst xmlns:c15="http://schemas.microsoft.com/office/drawing/2012/chart">
                  <c:ext xmlns:c16="http://schemas.microsoft.com/office/drawing/2014/chart" uri="{C3380CC4-5D6E-409C-BE32-E72D297353CC}">
                    <c16:uniqueId val="{00000010-30C0-4264-A26E-161809E79725}"/>
                  </c:ext>
                </c:extLst>
              </c15:ser>
            </c15:filteredBarSeries>
            <c15:filteredBarSeries>
              <c15:ser>
                <c:idx val="12"/>
                <c:order val="12"/>
                <c:tx>
                  <c:v>2015-2016</c:v>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876</c:v>
                    </c:pt>
                    <c:pt idx="1">
                      <c:v>39</c:v>
                    </c:pt>
                    <c:pt idx="2">
                      <c:v>8</c:v>
                    </c:pt>
                    <c:pt idx="3">
                      <c:v>11</c:v>
                    </c:pt>
                    <c:pt idx="4">
                      <c:v>13</c:v>
                    </c:pt>
                  </c:numLit>
                </c:val>
                <c:extLst xmlns:c15="http://schemas.microsoft.com/office/drawing/2012/chart">
                  <c:ext xmlns:c16="http://schemas.microsoft.com/office/drawing/2014/chart" uri="{C3380CC4-5D6E-409C-BE32-E72D297353CC}">
                    <c16:uniqueId val="{00000011-30C0-4264-A26E-161809E79725}"/>
                  </c:ext>
                </c:extLst>
              </c15:ser>
            </c15:filteredBarSeries>
            <c15:filteredBarSeries>
              <c15:ser>
                <c:idx val="13"/>
                <c:order val="13"/>
                <c:tx>
                  <c:v>2016-2017</c:v>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704</c:v>
                    </c:pt>
                    <c:pt idx="1">
                      <c:v>32</c:v>
                    </c:pt>
                    <c:pt idx="2">
                      <c:v>6</c:v>
                    </c:pt>
                    <c:pt idx="3">
                      <c:v>6</c:v>
                    </c:pt>
                    <c:pt idx="4">
                      <c:v>14</c:v>
                    </c:pt>
                  </c:numLit>
                </c:val>
                <c:extLst xmlns:c15="http://schemas.microsoft.com/office/drawing/2012/chart">
                  <c:ext xmlns:c16="http://schemas.microsoft.com/office/drawing/2014/chart" uri="{C3380CC4-5D6E-409C-BE32-E72D297353CC}">
                    <c16:uniqueId val="{00000012-30C0-4264-A26E-161809E79725}"/>
                  </c:ext>
                </c:extLst>
              </c15:ser>
            </c15:filteredBarSeries>
            <c15:filteredBarSeries>
              <c15:ser>
                <c:idx val="14"/>
                <c:order val="14"/>
                <c:tx>
                  <c:v>2017-2018</c:v>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660</c:v>
                    </c:pt>
                    <c:pt idx="1">
                      <c:v>22</c:v>
                    </c:pt>
                    <c:pt idx="2">
                      <c:v>7</c:v>
                    </c:pt>
                    <c:pt idx="3">
                      <c:v>3</c:v>
                    </c:pt>
                    <c:pt idx="4">
                      <c:v>13</c:v>
                    </c:pt>
                  </c:numLit>
                </c:val>
                <c:extLst xmlns:c15="http://schemas.microsoft.com/office/drawing/2012/chart">
                  <c:ext xmlns:c16="http://schemas.microsoft.com/office/drawing/2014/chart" uri="{C3380CC4-5D6E-409C-BE32-E72D297353CC}">
                    <c16:uniqueId val="{00000013-30C0-4264-A26E-161809E79725}"/>
                  </c:ext>
                </c:extLst>
              </c15:ser>
            </c15:filteredBarSeries>
            <c15:filteredBarSeries>
              <c15:ser>
                <c:idx val="15"/>
                <c:order val="15"/>
                <c:tx>
                  <c:v>2018-2019</c:v>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768</c:v>
                    </c:pt>
                    <c:pt idx="1">
                      <c:v>35</c:v>
                    </c:pt>
                    <c:pt idx="2">
                      <c:v>9</c:v>
                    </c:pt>
                    <c:pt idx="3">
                      <c:v>3</c:v>
                    </c:pt>
                    <c:pt idx="4">
                      <c:v>7</c:v>
                    </c:pt>
                  </c:numLit>
                </c:val>
                <c:extLst xmlns:c15="http://schemas.microsoft.com/office/drawing/2012/chart">
                  <c:ext xmlns:c16="http://schemas.microsoft.com/office/drawing/2014/chart" uri="{C3380CC4-5D6E-409C-BE32-E72D297353CC}">
                    <c16:uniqueId val="{00000014-30C0-4264-A26E-161809E79725}"/>
                  </c:ext>
                </c:extLst>
              </c15:ser>
            </c15:filteredBarSeries>
            <c15:filteredBarSeries>
              <c15:ser>
                <c:idx val="16"/>
                <c:order val="16"/>
                <c:tx>
                  <c:v>2019-2020*</c:v>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557</c:v>
                    </c:pt>
                    <c:pt idx="1">
                      <c:v>17</c:v>
                    </c:pt>
                    <c:pt idx="2">
                      <c:v>5</c:v>
                    </c:pt>
                    <c:pt idx="3">
                      <c:v>5</c:v>
                    </c:pt>
                    <c:pt idx="4">
                      <c:v>7</c:v>
                    </c:pt>
                  </c:numLit>
                </c:val>
                <c:extLst xmlns:c15="http://schemas.microsoft.com/office/drawing/2012/chart">
                  <c:ext xmlns:c16="http://schemas.microsoft.com/office/drawing/2014/chart" uri="{C3380CC4-5D6E-409C-BE32-E72D297353CC}">
                    <c16:uniqueId val="{00000015-30C0-4264-A26E-161809E79725}"/>
                  </c:ext>
                </c:extLst>
              </c15:ser>
            </c15:filteredBarSeries>
            <c15:filteredBarSeries>
              <c15:ser>
                <c:idx val="17"/>
                <c:order val="17"/>
                <c:tx>
                  <c:v>ANNUAL PERCENTAGE</c:v>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xmlns:c15="http://schemas.microsoft.com/office/drawing/2012/chart">
                  <c:ext xmlns:c16="http://schemas.microsoft.com/office/drawing/2014/chart" uri="{C3380CC4-5D6E-409C-BE32-E72D297353CC}">
                    <c16:uniqueId val="{00000016-30C0-4264-A26E-161809E79725}"/>
                  </c:ext>
                </c:extLst>
              </c15:ser>
            </c15:filteredBarSeries>
            <c15:filteredBarSeries>
              <c15:ser>
                <c:idx val="18"/>
                <c:order val="18"/>
                <c:tx>
                  <c:v>2004-2005</c:v>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0.36209122203098104</c:v>
                    </c:pt>
                    <c:pt idx="1">
                      <c:v>5.5938037865748708E-3</c:v>
                    </c:pt>
                    <c:pt idx="2">
                      <c:v>2.3666092943201377E-3</c:v>
                    </c:pt>
                    <c:pt idx="3">
                      <c:v>1.2908777969018934E-3</c:v>
                    </c:pt>
                    <c:pt idx="4">
                      <c:v>1.2908777969018934E-3</c:v>
                    </c:pt>
                  </c:numLit>
                </c:val>
                <c:extLst xmlns:c15="http://schemas.microsoft.com/office/drawing/2012/chart">
                  <c:ext xmlns:c16="http://schemas.microsoft.com/office/drawing/2014/chart" uri="{C3380CC4-5D6E-409C-BE32-E72D297353CC}">
                    <c16:uniqueId val="{00000017-30C0-4264-A26E-161809E79725}"/>
                  </c:ext>
                </c:extLst>
              </c15:ser>
            </c15:filteredBarSeries>
            <c15:filteredBarSeries>
              <c15:ser>
                <c:idx val="19"/>
                <c:order val="19"/>
                <c:tx>
                  <c:v>2005-2006</c:v>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0.38962834917891098</c:v>
                    </c:pt>
                    <c:pt idx="1">
                      <c:v>5.7044079515989627E-3</c:v>
                    </c:pt>
                    <c:pt idx="2">
                      <c:v>1.9014693171996544E-3</c:v>
                    </c:pt>
                    <c:pt idx="3">
                      <c:v>1.0371650821089024E-3</c:v>
                    </c:pt>
                    <c:pt idx="4">
                      <c:v>1.0371650821089024E-3</c:v>
                    </c:pt>
                  </c:numLit>
                </c:val>
                <c:extLst xmlns:c15="http://schemas.microsoft.com/office/drawing/2012/chart">
                  <c:ext xmlns:c16="http://schemas.microsoft.com/office/drawing/2014/chart" uri="{C3380CC4-5D6E-409C-BE32-E72D297353CC}">
                    <c16:uniqueId val="{00000018-30C0-4264-A26E-161809E79725}"/>
                  </c:ext>
                </c:extLst>
              </c15:ser>
            </c15:filteredBarSeries>
            <c15:filteredBarSeries>
              <c15:ser>
                <c:idx val="20"/>
                <c:order val="20"/>
                <c:tx>
                  <c:v>2006-2007</c:v>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0.38645302257829572</c:v>
                    </c:pt>
                    <c:pt idx="1">
                      <c:v>4.2243262927895119E-3</c:v>
                    </c:pt>
                    <c:pt idx="2">
                      <c:v>1.3109978150036416E-3</c:v>
                    </c:pt>
                    <c:pt idx="3">
                      <c:v>1.6023306627822287E-3</c:v>
                    </c:pt>
                    <c:pt idx="4">
                      <c:v>1.1653313911143481E-3</c:v>
                    </c:pt>
                  </c:numLit>
                </c:val>
                <c:extLst xmlns:c15="http://schemas.microsoft.com/office/drawing/2012/chart">
                  <c:ext xmlns:c16="http://schemas.microsoft.com/office/drawing/2014/chart" uri="{C3380CC4-5D6E-409C-BE32-E72D297353CC}">
                    <c16:uniqueId val="{00000019-30C0-4264-A26E-161809E79725}"/>
                  </c:ext>
                </c:extLst>
              </c15:ser>
            </c15:filteredBarSeries>
            <c15:filteredBarSeries>
              <c15:ser>
                <c:idx val="21"/>
                <c:order val="21"/>
                <c:tx>
                  <c:v>2007-2008</c:v>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0.24102120294244916</c:v>
                    </c:pt>
                    <c:pt idx="1">
                      <c:v>3.7501802971296695E-3</c:v>
                    </c:pt>
                    <c:pt idx="2">
                      <c:v>3.0289917784508871E-3</c:v>
                    </c:pt>
                    <c:pt idx="3">
                      <c:v>1.0096639261502956E-3</c:v>
                    </c:pt>
                    <c:pt idx="4">
                      <c:v>2.0193278523005912E-3</c:v>
                    </c:pt>
                  </c:numLit>
                </c:val>
                <c:extLst xmlns:c15="http://schemas.microsoft.com/office/drawing/2012/chart">
                  <c:ext xmlns:c16="http://schemas.microsoft.com/office/drawing/2014/chart" uri="{C3380CC4-5D6E-409C-BE32-E72D297353CC}">
                    <c16:uniqueId val="{0000001A-30C0-4264-A26E-161809E79725}"/>
                  </c:ext>
                </c:extLst>
              </c15:ser>
            </c15:filteredBarSeries>
            <c15:filteredBarSeries>
              <c15:ser>
                <c:idx val="22"/>
                <c:order val="22"/>
                <c:tx>
                  <c:v>2008-2009</c:v>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0.13720418983576879</c:v>
                    </c:pt>
                    <c:pt idx="1">
                      <c:v>4.2674253200568994E-3</c:v>
                    </c:pt>
                    <c:pt idx="2">
                      <c:v>3.8794775636880898E-3</c:v>
                    </c:pt>
                    <c:pt idx="3">
                      <c:v>2.3276865382128539E-3</c:v>
                    </c:pt>
                    <c:pt idx="4">
                      <c:v>4.3967412388465016E-3</c:v>
                    </c:pt>
                  </c:numLit>
                </c:val>
                <c:extLst xmlns:c15="http://schemas.microsoft.com/office/drawing/2012/chart">
                  <c:ext xmlns:c16="http://schemas.microsoft.com/office/drawing/2014/chart" uri="{C3380CC4-5D6E-409C-BE32-E72D297353CC}">
                    <c16:uniqueId val="{0000001B-30C0-4264-A26E-161809E79725}"/>
                  </c:ext>
                </c:extLst>
              </c15:ser>
            </c15:filteredBarSeries>
            <c15:filteredBarSeries>
              <c15:ser>
                <c:idx val="23"/>
                <c:order val="23"/>
                <c:tx>
                  <c:v>2009-2010</c:v>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0.11856257117550298</c:v>
                    </c:pt>
                    <c:pt idx="1">
                      <c:v>4.5552321903074783E-3</c:v>
                    </c:pt>
                    <c:pt idx="2">
                      <c:v>2.7837530051879034E-3</c:v>
                    </c:pt>
                    <c:pt idx="3">
                      <c:v>1.7714791851195749E-3</c:v>
                    </c:pt>
                    <c:pt idx="4">
                      <c:v>2.9102872326964443E-3</c:v>
                    </c:pt>
                  </c:numLit>
                </c:val>
                <c:extLst xmlns:c15="http://schemas.microsoft.com/office/drawing/2012/chart">
                  <c:ext xmlns:c16="http://schemas.microsoft.com/office/drawing/2014/chart" uri="{C3380CC4-5D6E-409C-BE32-E72D297353CC}">
                    <c16:uniqueId val="{0000001C-30C0-4264-A26E-161809E79725}"/>
                  </c:ext>
                </c:extLst>
              </c15:ser>
            </c15:filteredBarSeries>
            <c15:filteredBarSeries>
              <c15:ser>
                <c:idx val="24"/>
                <c:order val="24"/>
                <c:tx>
                  <c:v>2010-2011</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0.10603426868636702</c:v>
                    </c:pt>
                    <c:pt idx="1">
                      <c:v>5.3389620064564188E-3</c:v>
                    </c:pt>
                    <c:pt idx="2">
                      <c:v>2.110752421157189E-3</c:v>
                    </c:pt>
                    <c:pt idx="3">
                      <c:v>3.2282095852992302E-3</c:v>
                    </c:pt>
                    <c:pt idx="4">
                      <c:v>2.8557238639185497E-3</c:v>
                    </c:pt>
                  </c:numLit>
                </c:val>
                <c:extLst xmlns:c15="http://schemas.microsoft.com/office/drawing/2012/chart">
                  <c:ext xmlns:c16="http://schemas.microsoft.com/office/drawing/2014/chart" uri="{C3380CC4-5D6E-409C-BE32-E72D297353CC}">
                    <c16:uniqueId val="{0000001D-30C0-4264-A26E-161809E79725}"/>
                  </c:ext>
                </c:extLst>
              </c15:ser>
            </c15:filteredBarSeries>
            <c15:filteredBarSeries>
              <c15:ser>
                <c:idx val="25"/>
                <c:order val="25"/>
                <c:tx>
                  <c:v>2011-2012</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0.10581695453643042</c:v>
                    </c:pt>
                    <c:pt idx="1">
                      <c:v>4.4669446098868377E-3</c:v>
                    </c:pt>
                    <c:pt idx="2">
                      <c:v>2.6801667659321023E-3</c:v>
                    </c:pt>
                    <c:pt idx="3">
                      <c:v>2.3823704586063135E-3</c:v>
                    </c:pt>
                    <c:pt idx="4">
                      <c:v>1.9853087155052612E-3</c:v>
                    </c:pt>
                  </c:numLit>
                </c:val>
                <c:extLst xmlns:c15="http://schemas.microsoft.com/office/drawing/2012/chart">
                  <c:ext xmlns:c16="http://schemas.microsoft.com/office/drawing/2014/chart" uri="{C3380CC4-5D6E-409C-BE32-E72D297353CC}">
                    <c16:uniqueId val="{0000001E-30C0-4264-A26E-161809E79725}"/>
                  </c:ext>
                </c:extLst>
              </c15:ser>
            </c15:filteredBarSeries>
            <c15:filteredBarSeries>
              <c15:ser>
                <c:idx val="26"/>
                <c:order val="26"/>
                <c:tx>
                  <c:v>2012-2013</c:v>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8.8826453425545709E-2</c:v>
                    </c:pt>
                    <c:pt idx="1">
                      <c:v>3.4579641236222175E-3</c:v>
                    </c:pt>
                    <c:pt idx="2">
                      <c:v>2.3773503349902745E-3</c:v>
                    </c:pt>
                    <c:pt idx="3">
                      <c:v>3.7821482602118004E-3</c:v>
                    </c:pt>
                    <c:pt idx="4">
                      <c:v>3.0257186081694403E-3</c:v>
                    </c:pt>
                  </c:numLit>
                </c:val>
                <c:extLst xmlns:c15="http://schemas.microsoft.com/office/drawing/2012/chart">
                  <c:ext xmlns:c16="http://schemas.microsoft.com/office/drawing/2014/chart" uri="{C3380CC4-5D6E-409C-BE32-E72D297353CC}">
                    <c16:uniqueId val="{0000001F-30C0-4264-A26E-161809E79725}"/>
                  </c:ext>
                </c:extLst>
              </c15:ser>
            </c15:filteredBarSeries>
            <c15:filteredBarSeries>
              <c15:ser>
                <c:idx val="27"/>
                <c:order val="27"/>
                <c:tx>
                  <c:v>2013-2014</c:v>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9.4090284385241571E-2</c:v>
                    </c:pt>
                    <c:pt idx="1">
                      <c:v>3.4887408816999684E-3</c:v>
                    </c:pt>
                    <c:pt idx="2">
                      <c:v>1.9029495718363464E-3</c:v>
                    </c:pt>
                    <c:pt idx="3">
                      <c:v>1.1629136272333228E-3</c:v>
                    </c:pt>
                    <c:pt idx="4">
                      <c:v>2.0086689924939212E-3</c:v>
                    </c:pt>
                  </c:numLit>
                </c:val>
                <c:extLst xmlns:c15="http://schemas.microsoft.com/office/drawing/2012/chart">
                  <c:ext xmlns:c16="http://schemas.microsoft.com/office/drawing/2014/chart" uri="{C3380CC4-5D6E-409C-BE32-E72D297353CC}">
                    <c16:uniqueId val="{00000020-30C0-4264-A26E-161809E79725}"/>
                  </c:ext>
                </c:extLst>
              </c15:ser>
            </c15:filteredBarSeries>
            <c15:filteredBarSeries>
              <c15:ser>
                <c:idx val="28"/>
                <c:order val="28"/>
                <c:tx>
                  <c:v>2014-2015</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9.8515681110845105E-2</c:v>
                    </c:pt>
                    <c:pt idx="1">
                      <c:v>2.6334689968877186E-3</c:v>
                    </c:pt>
                    <c:pt idx="2">
                      <c:v>1.4364376346660283E-3</c:v>
                    </c:pt>
                    <c:pt idx="3">
                      <c:v>2.1546564519990424E-3</c:v>
                    </c:pt>
                    <c:pt idx="4">
                      <c:v>2.1546564519990424E-3</c:v>
                    </c:pt>
                  </c:numLit>
                </c:val>
                <c:extLst xmlns:c15="http://schemas.microsoft.com/office/drawing/2012/chart">
                  <c:ext xmlns:c16="http://schemas.microsoft.com/office/drawing/2014/chart" uri="{C3380CC4-5D6E-409C-BE32-E72D297353CC}">
                    <c16:uniqueId val="{00000021-30C0-4264-A26E-161809E79725}"/>
                  </c:ext>
                </c:extLst>
              </c15:ser>
            </c15:filteredBarSeries>
            <c15:filteredBarSeries>
              <c15:ser>
                <c:idx val="29"/>
                <c:order val="29"/>
                <c:tx>
                  <c:v>2015-2016</c:v>
                </c:tx>
                <c:spPr>
                  <a:solidFill>
                    <a:schemeClr val="accent6">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9.2551505546751192E-2</c:v>
                    </c:pt>
                    <c:pt idx="1">
                      <c:v>4.1204437400950873E-3</c:v>
                    </c:pt>
                    <c:pt idx="2">
                      <c:v>8.4521922873745381E-4</c:v>
                    </c:pt>
                    <c:pt idx="3">
                      <c:v>1.162176439513999E-3</c:v>
                    </c:pt>
                    <c:pt idx="4">
                      <c:v>1.3734812466983624E-3</c:v>
                    </c:pt>
                  </c:numLit>
                </c:val>
                <c:extLst xmlns:c15="http://schemas.microsoft.com/office/drawing/2012/chart">
                  <c:ext xmlns:c16="http://schemas.microsoft.com/office/drawing/2014/chart" uri="{C3380CC4-5D6E-409C-BE32-E72D297353CC}">
                    <c16:uniqueId val="{00000000-30C0-4264-A26E-161809E79725}"/>
                  </c:ext>
                </c:extLst>
              </c15:ser>
            </c15:filteredBarSeries>
          </c:ext>
        </c:extLst>
      </c:barChart>
      <c:catAx>
        <c:axId val="19046745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485632"/>
        <c:crosses val="autoZero"/>
        <c:auto val="1"/>
        <c:lblAlgn val="ctr"/>
        <c:lblOffset val="100"/>
        <c:noMultiLvlLbl val="0"/>
      </c:catAx>
      <c:valAx>
        <c:axId val="1904856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467456"/>
        <c:crosses val="autoZero"/>
        <c:crossBetween val="between"/>
        <c:majorUnit val="0.1"/>
      </c:valAx>
      <c:spPr>
        <a:solidFill>
          <a:schemeClr val="bg1"/>
        </a:solidFill>
        <a:ln>
          <a:noFill/>
        </a:ln>
        <a:effectLst/>
      </c:spPr>
    </c:plotArea>
    <c:legend>
      <c:legendPos val="r"/>
      <c:layout>
        <c:manualLayout>
          <c:xMode val="edge"/>
          <c:yMode val="edge"/>
          <c:x val="0.89209476680312427"/>
          <c:y val="0.14538105119531539"/>
          <c:w val="0.10790517145456568"/>
          <c:h val="0.578084652775803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611" l="0.70000000000000062" r="0.70000000000000062" t="0.75000000000000611"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863349167026526E-2"/>
          <c:y val="6.9841269841269843E-2"/>
          <c:w val="0.82286877904249889"/>
          <c:h val="0.67502712160979894"/>
        </c:manualLayout>
      </c:layout>
      <c:barChart>
        <c:barDir val="col"/>
        <c:grouping val="clustered"/>
        <c:varyColors val="0"/>
        <c:ser>
          <c:idx val="30"/>
          <c:order val="30"/>
          <c:tx>
            <c:v>2016-2017</c:v>
          </c:tx>
          <c:spPr>
            <a:solidFill>
              <a:schemeClr val="accent1">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9.0663232453316159E-2</c:v>
              </c:pt>
              <c:pt idx="1">
                <c:v>7.2247263361236311E-2</c:v>
              </c:pt>
              <c:pt idx="2">
                <c:v>2.5370251126851255E-2</c:v>
              </c:pt>
              <c:pt idx="3">
                <c:v>1.6355441081777205E-2</c:v>
              </c:pt>
              <c:pt idx="4">
                <c:v>6.5679330328396648E-3</c:v>
              </c:pt>
            </c:numLit>
          </c:val>
          <c:extLst>
            <c:ext xmlns:c16="http://schemas.microsoft.com/office/drawing/2014/chart" uri="{C3380CC4-5D6E-409C-BE32-E72D297353CC}">
              <c16:uniqueId val="{00000000-BE92-4914-832C-5E3B70070665}"/>
            </c:ext>
          </c:extLst>
        </c:ser>
        <c:ser>
          <c:idx val="31"/>
          <c:order val="31"/>
          <c:tx>
            <c:v>2017-2018</c:v>
          </c:tx>
          <c:spPr>
            <a:solidFill>
              <a:schemeClr val="accent2">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8.5380270589780635E-2</c:v>
              </c:pt>
              <c:pt idx="1">
                <c:v>7.3295678444765533E-2</c:v>
              </c:pt>
              <c:pt idx="2">
                <c:v>3.178773151188756E-2</c:v>
              </c:pt>
              <c:pt idx="3">
                <c:v>2.0228556416655722E-2</c:v>
              </c:pt>
              <c:pt idx="4">
                <c:v>8.1439642716406146E-3</c:v>
              </c:pt>
            </c:numLit>
          </c:val>
          <c:extLst>
            <c:ext xmlns:c16="http://schemas.microsoft.com/office/drawing/2014/chart" uri="{C3380CC4-5D6E-409C-BE32-E72D297353CC}">
              <c16:uniqueId val="{00000001-BE92-4914-832C-5E3B70070665}"/>
            </c:ext>
          </c:extLst>
        </c:ser>
        <c:ser>
          <c:idx val="32"/>
          <c:order val="32"/>
          <c:tx>
            <c:v>2018-2019</c:v>
          </c:tx>
          <c:spPr>
            <a:solidFill>
              <a:schemeClr val="accent3">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0.10376100293411576</c:v>
              </c:pt>
              <c:pt idx="1">
                <c:v>6.0149373166177647E-2</c:v>
              </c:pt>
              <c:pt idx="2">
                <c:v>2.7073886369698586E-2</c:v>
              </c:pt>
              <c:pt idx="3">
                <c:v>1.7071218991731127E-2</c:v>
              </c:pt>
              <c:pt idx="4">
                <c:v>7.0685516137636703E-3</c:v>
              </c:pt>
            </c:numLit>
          </c:val>
          <c:extLst>
            <c:ext xmlns:c16="http://schemas.microsoft.com/office/drawing/2014/chart" uri="{C3380CC4-5D6E-409C-BE32-E72D297353CC}">
              <c16:uniqueId val="{00000002-BE92-4914-832C-5E3B70070665}"/>
            </c:ext>
          </c:extLst>
        </c:ser>
        <c:ser>
          <c:idx val="33"/>
          <c:order val="33"/>
          <c:tx>
            <c:v>2019-2020*</c:v>
          </c:tx>
          <c:spPr>
            <a:solidFill>
              <a:schemeClr val="accent4">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9.6531693148812575E-2</c:v>
              </c:pt>
              <c:pt idx="1">
                <c:v>6.201947719118401E-2</c:v>
              </c:pt>
              <c:pt idx="2">
                <c:v>3.2974542969417396E-2</c:v>
              </c:pt>
              <c:pt idx="3">
                <c:v>1.8622928412779773E-2</c:v>
              </c:pt>
              <c:pt idx="4">
                <c:v>6.6632496155817527E-3</c:v>
              </c:pt>
            </c:numLit>
          </c:val>
          <c:extLst>
            <c:ext xmlns:c16="http://schemas.microsoft.com/office/drawing/2014/chart" uri="{C3380CC4-5D6E-409C-BE32-E72D297353CC}">
              <c16:uniqueId val="{00000003-BE92-4914-832C-5E3B70070665}"/>
            </c:ext>
          </c:extLst>
        </c:ser>
        <c:dLbls>
          <c:showLegendKey val="0"/>
          <c:showVal val="1"/>
          <c:showCatName val="0"/>
          <c:showSerName val="0"/>
          <c:showPercent val="0"/>
          <c:showBubbleSize val="0"/>
        </c:dLbls>
        <c:gapWidth val="150"/>
        <c:axId val="187106048"/>
        <c:axId val="187107584"/>
        <c:extLst>
          <c:ext xmlns:c15="http://schemas.microsoft.com/office/drawing/2012/chart" uri="{02D57815-91ED-43cb-92C2-25804820EDAC}">
            <c15:filteredBarSeries>
              <c15:ser>
                <c:idx val="3"/>
                <c:order val="0"/>
                <c:tx>
                  <c:v>ANNUAL TOTAL</c:v>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c:ext xmlns:c16="http://schemas.microsoft.com/office/drawing/2014/chart" uri="{C3380CC4-5D6E-409C-BE32-E72D297353CC}">
                    <c16:uniqueId val="{00000004-BE92-4914-832C-5E3B70070665}"/>
                  </c:ext>
                </c:extLst>
              </c15:ser>
            </c15:filteredBarSeries>
            <c15:filteredBarSeries>
              <c15:ser>
                <c:idx val="4"/>
                <c:order val="1"/>
                <c:tx>
                  <c:v>2004-2005</c:v>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1065</c:v>
                    </c:pt>
                    <c:pt idx="1">
                      <c:v>1301</c:v>
                    </c:pt>
                    <c:pt idx="2">
                      <c:v>124</c:v>
                    </c:pt>
                    <c:pt idx="3">
                      <c:v>36</c:v>
                    </c:pt>
                    <c:pt idx="4">
                      <c:v>14</c:v>
                    </c:pt>
                  </c:numLit>
                </c:val>
                <c:extLst xmlns:c15="http://schemas.microsoft.com/office/drawing/2012/chart">
                  <c:ext xmlns:c16="http://schemas.microsoft.com/office/drawing/2014/chart" uri="{C3380CC4-5D6E-409C-BE32-E72D297353CC}">
                    <c16:uniqueId val="{00000005-BE92-4914-832C-5E3B70070665}"/>
                  </c:ext>
                </c:extLst>
              </c15:ser>
            </c15:filteredBarSeries>
            <c15:filteredBarSeries>
              <c15:ser>
                <c:idx val="5"/>
                <c:order val="2"/>
                <c:tx>
                  <c:v>2005-2006</c:v>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1465</c:v>
                    </c:pt>
                    <c:pt idx="1">
                      <c:v>1566</c:v>
                    </c:pt>
                    <c:pt idx="2">
                      <c:v>104</c:v>
                    </c:pt>
                    <c:pt idx="3">
                      <c:v>59</c:v>
                    </c:pt>
                    <c:pt idx="4">
                      <c:v>17</c:v>
                    </c:pt>
                  </c:numLit>
                </c:val>
                <c:extLst xmlns:c15="http://schemas.microsoft.com/office/drawing/2012/chart">
                  <c:ext xmlns:c16="http://schemas.microsoft.com/office/drawing/2014/chart" uri="{C3380CC4-5D6E-409C-BE32-E72D297353CC}">
                    <c16:uniqueId val="{00000006-BE92-4914-832C-5E3B70070665}"/>
                  </c:ext>
                </c:extLst>
              </c15:ser>
            </c15:filteredBarSeries>
            <c15:filteredBarSeries>
              <c15:ser>
                <c:idx val="6"/>
                <c:order val="3"/>
                <c:tx>
                  <c:v>2006-2007</c:v>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1972</c:v>
                    </c:pt>
                    <c:pt idx="1">
                      <c:v>1650</c:v>
                    </c:pt>
                    <c:pt idx="2">
                      <c:v>144</c:v>
                    </c:pt>
                    <c:pt idx="3">
                      <c:v>54</c:v>
                    </c:pt>
                    <c:pt idx="4">
                      <c:v>17</c:v>
                    </c:pt>
                  </c:numLit>
                </c:val>
                <c:extLst xmlns:c15="http://schemas.microsoft.com/office/drawing/2012/chart">
                  <c:ext xmlns:c16="http://schemas.microsoft.com/office/drawing/2014/chart" uri="{C3380CC4-5D6E-409C-BE32-E72D297353CC}">
                    <c16:uniqueId val="{00000007-BE92-4914-832C-5E3B70070665}"/>
                  </c:ext>
                </c:extLst>
              </c15:ser>
            </c15:filteredBarSeries>
            <c15:filteredBarSeries>
              <c15:ser>
                <c:idx val="0"/>
                <c:order val="4"/>
                <c:tx>
                  <c:v>2007-2008</c:v>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1362</c:v>
                    </c:pt>
                    <c:pt idx="1">
                      <c:v>1417</c:v>
                    </c:pt>
                    <c:pt idx="2">
                      <c:v>149</c:v>
                    </c:pt>
                    <c:pt idx="3">
                      <c:v>41</c:v>
                    </c:pt>
                    <c:pt idx="4">
                      <c:v>19</c:v>
                    </c:pt>
                  </c:numLit>
                </c:val>
                <c:extLst xmlns:c15="http://schemas.microsoft.com/office/drawing/2012/chart">
                  <c:ext xmlns:c16="http://schemas.microsoft.com/office/drawing/2014/chart" uri="{C3380CC4-5D6E-409C-BE32-E72D297353CC}">
                    <c16:uniqueId val="{00000008-BE92-4914-832C-5E3B70070665}"/>
                  </c:ext>
                </c:extLst>
              </c15:ser>
            </c15:filteredBarSeries>
            <c15:filteredBarSeries>
              <c15:ser>
                <c:idx val="1"/>
                <c:order val="5"/>
                <c:tx>
                  <c:v>2008-2009</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992</c:v>
                    </c:pt>
                    <c:pt idx="1">
                      <c:v>1066</c:v>
                    </c:pt>
                    <c:pt idx="2">
                      <c:v>156</c:v>
                    </c:pt>
                    <c:pt idx="3">
                      <c:v>57</c:v>
                    </c:pt>
                    <c:pt idx="4">
                      <c:v>31</c:v>
                    </c:pt>
                  </c:numLit>
                </c:val>
                <c:extLst xmlns:c15="http://schemas.microsoft.com/office/drawing/2012/chart">
                  <c:ext xmlns:c16="http://schemas.microsoft.com/office/drawing/2014/chart" uri="{C3380CC4-5D6E-409C-BE32-E72D297353CC}">
                    <c16:uniqueId val="{00000009-BE92-4914-832C-5E3B70070665}"/>
                  </c:ext>
                </c:extLst>
              </c15:ser>
            </c15:filteredBarSeries>
            <c15:filteredBarSeries>
              <c15:ser>
                <c:idx val="2"/>
                <c:order val="6"/>
                <c:tx>
                  <c:v>2009-2010</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906</c:v>
                    </c:pt>
                    <c:pt idx="1">
                      <c:v>873</c:v>
                    </c:pt>
                    <c:pt idx="2">
                      <c:v>175</c:v>
                    </c:pt>
                    <c:pt idx="3">
                      <c:v>83</c:v>
                    </c:pt>
                    <c:pt idx="4">
                      <c:v>37</c:v>
                    </c:pt>
                  </c:numLit>
                </c:val>
                <c:extLst xmlns:c15="http://schemas.microsoft.com/office/drawing/2012/chart">
                  <c:ext xmlns:c16="http://schemas.microsoft.com/office/drawing/2014/chart" uri="{C3380CC4-5D6E-409C-BE32-E72D297353CC}">
                    <c16:uniqueId val="{0000000A-BE92-4914-832C-5E3B70070665}"/>
                  </c:ext>
                </c:extLst>
              </c15:ser>
            </c15:filteredBarSeries>
            <c15:filteredBarSeries>
              <c15:ser>
                <c:idx val="7"/>
                <c:order val="7"/>
                <c:tx>
                  <c:v>2010-2011</c:v>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797</c:v>
                    </c:pt>
                    <c:pt idx="1">
                      <c:v>778</c:v>
                    </c:pt>
                    <c:pt idx="2">
                      <c:v>185</c:v>
                    </c:pt>
                    <c:pt idx="3">
                      <c:v>96</c:v>
                    </c:pt>
                    <c:pt idx="4">
                      <c:v>59</c:v>
                    </c:pt>
                  </c:numLit>
                </c:val>
                <c:extLst xmlns:c15="http://schemas.microsoft.com/office/drawing/2012/chart">
                  <c:ext xmlns:c16="http://schemas.microsoft.com/office/drawing/2014/chart" uri="{C3380CC4-5D6E-409C-BE32-E72D297353CC}">
                    <c16:uniqueId val="{0000000B-BE92-4914-832C-5E3B70070665}"/>
                  </c:ext>
                </c:extLst>
              </c15:ser>
            </c15:filteredBarSeries>
            <c15:filteredBarSeries>
              <c15:ser>
                <c:idx val="8"/>
                <c:order val="8"/>
                <c:tx>
                  <c:v>2011-2012</c:v>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1069</c:v>
                    </c:pt>
                    <c:pt idx="1">
                      <c:v>900</c:v>
                    </c:pt>
                    <c:pt idx="2">
                      <c:v>174</c:v>
                    </c:pt>
                    <c:pt idx="3">
                      <c:v>85</c:v>
                    </c:pt>
                    <c:pt idx="4">
                      <c:v>54</c:v>
                    </c:pt>
                  </c:numLit>
                </c:val>
                <c:extLst xmlns:c15="http://schemas.microsoft.com/office/drawing/2012/chart">
                  <c:ext xmlns:c16="http://schemas.microsoft.com/office/drawing/2014/chart" uri="{C3380CC4-5D6E-409C-BE32-E72D297353CC}">
                    <c16:uniqueId val="{0000000C-BE92-4914-832C-5E3B70070665}"/>
                  </c:ext>
                </c:extLst>
              </c15:ser>
            </c15:filteredBarSeries>
            <c15:filteredBarSeries>
              <c15:ser>
                <c:idx val="9"/>
                <c:order val="9"/>
                <c:tx>
                  <c:v>2012-2013</c:v>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846</c:v>
                    </c:pt>
                    <c:pt idx="1">
                      <c:v>785</c:v>
                    </c:pt>
                    <c:pt idx="2">
                      <c:v>163</c:v>
                    </c:pt>
                    <c:pt idx="3">
                      <c:v>117</c:v>
                    </c:pt>
                    <c:pt idx="4">
                      <c:v>52</c:v>
                    </c:pt>
                  </c:numLit>
                </c:val>
                <c:extLst xmlns:c15="http://schemas.microsoft.com/office/drawing/2012/chart">
                  <c:ext xmlns:c16="http://schemas.microsoft.com/office/drawing/2014/chart" uri="{C3380CC4-5D6E-409C-BE32-E72D297353CC}">
                    <c16:uniqueId val="{0000000D-BE92-4914-832C-5E3B70070665}"/>
                  </c:ext>
                </c:extLst>
              </c15:ser>
            </c15:filteredBarSeries>
            <c15:filteredBarSeries>
              <c15:ser>
                <c:idx val="10"/>
                <c:order val="10"/>
                <c:tx>
                  <c:v>2013-2014</c:v>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885</c:v>
                    </c:pt>
                    <c:pt idx="1">
                      <c:v>727</c:v>
                    </c:pt>
                    <c:pt idx="2">
                      <c:v>207</c:v>
                    </c:pt>
                    <c:pt idx="3">
                      <c:v>108</c:v>
                    </c:pt>
                    <c:pt idx="4">
                      <c:v>38</c:v>
                    </c:pt>
                  </c:numLit>
                </c:val>
                <c:extLst xmlns:c15="http://schemas.microsoft.com/office/drawing/2012/chart">
                  <c:ext xmlns:c16="http://schemas.microsoft.com/office/drawing/2014/chart" uri="{C3380CC4-5D6E-409C-BE32-E72D297353CC}">
                    <c16:uniqueId val="{0000000E-BE92-4914-832C-5E3B70070665}"/>
                  </c:ext>
                </c:extLst>
              </c15:ser>
            </c15:filteredBarSeries>
            <c15:filteredBarSeries>
              <c15:ser>
                <c:idx val="11"/>
                <c:order val="11"/>
                <c:tx>
                  <c:v>2014-2015</c:v>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821</c:v>
                    </c:pt>
                    <c:pt idx="1">
                      <c:v>592</c:v>
                    </c:pt>
                    <c:pt idx="2">
                      <c:v>210</c:v>
                    </c:pt>
                    <c:pt idx="3">
                      <c:v>127</c:v>
                    </c:pt>
                    <c:pt idx="4">
                      <c:v>44</c:v>
                    </c:pt>
                  </c:numLit>
                </c:val>
                <c:extLst xmlns:c15="http://schemas.microsoft.com/office/drawing/2012/chart">
                  <c:ext xmlns:c16="http://schemas.microsoft.com/office/drawing/2014/chart" uri="{C3380CC4-5D6E-409C-BE32-E72D297353CC}">
                    <c16:uniqueId val="{0000000F-BE92-4914-832C-5E3B70070665}"/>
                  </c:ext>
                </c:extLst>
              </c15:ser>
            </c15:filteredBarSeries>
            <c15:filteredBarSeries>
              <c15:ser>
                <c:idx val="12"/>
                <c:order val="12"/>
                <c:tx>
                  <c:v>2015-2016</c:v>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808</c:v>
                    </c:pt>
                    <c:pt idx="1">
                      <c:v>674</c:v>
                    </c:pt>
                    <c:pt idx="2">
                      <c:v>219</c:v>
                    </c:pt>
                    <c:pt idx="3">
                      <c:v>124</c:v>
                    </c:pt>
                    <c:pt idx="4">
                      <c:v>85</c:v>
                    </c:pt>
                  </c:numLit>
                </c:val>
                <c:extLst xmlns:c15="http://schemas.microsoft.com/office/drawing/2012/chart">
                  <c:ext xmlns:c16="http://schemas.microsoft.com/office/drawing/2014/chart" uri="{C3380CC4-5D6E-409C-BE32-E72D297353CC}">
                    <c16:uniqueId val="{00000010-BE92-4914-832C-5E3B70070665}"/>
                  </c:ext>
                </c:extLst>
              </c15:ser>
            </c15:filteredBarSeries>
            <c15:filteredBarSeries>
              <c15:ser>
                <c:idx val="13"/>
                <c:order val="13"/>
                <c:tx>
                  <c:v>2016-2017</c:v>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704</c:v>
                    </c:pt>
                    <c:pt idx="1">
                      <c:v>561</c:v>
                    </c:pt>
                    <c:pt idx="2">
                      <c:v>197</c:v>
                    </c:pt>
                    <c:pt idx="3">
                      <c:v>127</c:v>
                    </c:pt>
                    <c:pt idx="4">
                      <c:v>51</c:v>
                    </c:pt>
                  </c:numLit>
                </c:val>
                <c:extLst xmlns:c15="http://schemas.microsoft.com/office/drawing/2012/chart">
                  <c:ext xmlns:c16="http://schemas.microsoft.com/office/drawing/2014/chart" uri="{C3380CC4-5D6E-409C-BE32-E72D297353CC}">
                    <c16:uniqueId val="{00000011-BE92-4914-832C-5E3B70070665}"/>
                  </c:ext>
                </c:extLst>
              </c15:ser>
            </c15:filteredBarSeries>
            <c15:filteredBarSeries>
              <c15:ser>
                <c:idx val="14"/>
                <c:order val="14"/>
                <c:tx>
                  <c:v>2017-2018</c:v>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650</c:v>
                    </c:pt>
                    <c:pt idx="1">
                      <c:v>558</c:v>
                    </c:pt>
                    <c:pt idx="2">
                      <c:v>242</c:v>
                    </c:pt>
                    <c:pt idx="3">
                      <c:v>154</c:v>
                    </c:pt>
                    <c:pt idx="4">
                      <c:v>62</c:v>
                    </c:pt>
                  </c:numLit>
                </c:val>
                <c:extLst xmlns:c15="http://schemas.microsoft.com/office/drawing/2012/chart">
                  <c:ext xmlns:c16="http://schemas.microsoft.com/office/drawing/2014/chart" uri="{C3380CC4-5D6E-409C-BE32-E72D297353CC}">
                    <c16:uniqueId val="{00000012-BE92-4914-832C-5E3B70070665}"/>
                  </c:ext>
                </c:extLst>
              </c15:ser>
            </c15:filteredBarSeries>
            <c15:filteredBarSeries>
              <c15:ser>
                <c:idx val="15"/>
                <c:order val="15"/>
                <c:tx>
                  <c:v>2018-2019</c:v>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778</c:v>
                    </c:pt>
                    <c:pt idx="1">
                      <c:v>451</c:v>
                    </c:pt>
                    <c:pt idx="2">
                      <c:v>203</c:v>
                    </c:pt>
                    <c:pt idx="3">
                      <c:v>128</c:v>
                    </c:pt>
                    <c:pt idx="4">
                      <c:v>53</c:v>
                    </c:pt>
                  </c:numLit>
                </c:val>
                <c:extLst xmlns:c15="http://schemas.microsoft.com/office/drawing/2012/chart">
                  <c:ext xmlns:c16="http://schemas.microsoft.com/office/drawing/2014/chart" uri="{C3380CC4-5D6E-409C-BE32-E72D297353CC}">
                    <c16:uniqueId val="{00000013-BE92-4914-832C-5E3B70070665}"/>
                  </c:ext>
                </c:extLst>
              </c15:ser>
            </c15:filteredBarSeries>
            <c15:filteredBarSeries>
              <c15:ser>
                <c:idx val="16"/>
                <c:order val="16"/>
                <c:tx>
                  <c:v>2019-2020*</c:v>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565</c:v>
                    </c:pt>
                    <c:pt idx="1">
                      <c:v>363</c:v>
                    </c:pt>
                    <c:pt idx="2">
                      <c:v>193</c:v>
                    </c:pt>
                    <c:pt idx="3">
                      <c:v>109</c:v>
                    </c:pt>
                    <c:pt idx="4">
                      <c:v>39</c:v>
                    </c:pt>
                  </c:numLit>
                </c:val>
                <c:extLst xmlns:c15="http://schemas.microsoft.com/office/drawing/2012/chart">
                  <c:ext xmlns:c16="http://schemas.microsoft.com/office/drawing/2014/chart" uri="{C3380CC4-5D6E-409C-BE32-E72D297353CC}">
                    <c16:uniqueId val="{00000014-BE92-4914-832C-5E3B70070665}"/>
                  </c:ext>
                </c:extLst>
              </c15:ser>
            </c15:filteredBarSeries>
            <c15:filteredBarSeries>
              <c15:ser>
                <c:idx val="17"/>
                <c:order val="17"/>
                <c:tx>
                  <c:v>ANNUAL PERCENTAGE</c:v>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xmlns:c15="http://schemas.microsoft.com/office/drawing/2012/chart">
                  <c:ext xmlns:c16="http://schemas.microsoft.com/office/drawing/2014/chart" uri="{C3380CC4-5D6E-409C-BE32-E72D297353CC}">
                    <c16:uniqueId val="{00000015-BE92-4914-832C-5E3B70070665}"/>
                  </c:ext>
                </c:extLst>
              </c15:ser>
            </c15:filteredBarSeries>
            <c15:filteredBarSeries>
              <c15:ser>
                <c:idx val="18"/>
                <c:order val="18"/>
                <c:tx>
                  <c:v>2004-2005</c:v>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0.22913080895008606</c:v>
                    </c:pt>
                    <c:pt idx="1">
                      <c:v>0.27990533562822717</c:v>
                    </c:pt>
                    <c:pt idx="2">
                      <c:v>2.6678141135972461E-2</c:v>
                    </c:pt>
                    <c:pt idx="3">
                      <c:v>7.7452667814113599E-3</c:v>
                    </c:pt>
                    <c:pt idx="4">
                      <c:v>3.0120481927710845E-3</c:v>
                    </c:pt>
                  </c:numLit>
                </c:val>
                <c:extLst xmlns:c15="http://schemas.microsoft.com/office/drawing/2012/chart">
                  <c:ext xmlns:c16="http://schemas.microsoft.com/office/drawing/2014/chart" uri="{C3380CC4-5D6E-409C-BE32-E72D297353CC}">
                    <c16:uniqueId val="{00000016-BE92-4914-832C-5E3B70070665}"/>
                  </c:ext>
                </c:extLst>
              </c15:ser>
            </c15:filteredBarSeries>
            <c15:filteredBarSeries>
              <c15:ser>
                <c:idx val="19"/>
                <c:order val="19"/>
                <c:tx>
                  <c:v>2005-2006</c:v>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0.25324114088159033</c:v>
                    </c:pt>
                    <c:pt idx="1">
                      <c:v>0.27070008643042354</c:v>
                    </c:pt>
                    <c:pt idx="2">
                      <c:v>1.7977528089887642E-2</c:v>
                    </c:pt>
                    <c:pt idx="3">
                      <c:v>1.0198789974070872E-2</c:v>
                    </c:pt>
                    <c:pt idx="4">
                      <c:v>2.9386343993085566E-3</c:v>
                    </c:pt>
                  </c:numLit>
                </c:val>
                <c:extLst xmlns:c15="http://schemas.microsoft.com/office/drawing/2012/chart">
                  <c:ext xmlns:c16="http://schemas.microsoft.com/office/drawing/2014/chart" uri="{C3380CC4-5D6E-409C-BE32-E72D297353CC}">
                    <c16:uniqueId val="{00000017-BE92-4914-832C-5E3B70070665}"/>
                  </c:ext>
                </c:extLst>
              </c15:ser>
            </c15:filteredBarSeries>
            <c15:filteredBarSeries>
              <c15:ser>
                <c:idx val="20"/>
                <c:order val="20"/>
                <c:tx>
                  <c:v>2006-2007</c:v>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0.28725418790968682</c:v>
                    </c:pt>
                    <c:pt idx="1">
                      <c:v>0.2403495994173343</c:v>
                    </c:pt>
                    <c:pt idx="2">
                      <c:v>2.0975965040058265E-2</c:v>
                    </c:pt>
                    <c:pt idx="3">
                      <c:v>7.8659868900218498E-3</c:v>
                    </c:pt>
                    <c:pt idx="4">
                      <c:v>2.4763292061179896E-3</c:v>
                    </c:pt>
                  </c:numLit>
                </c:val>
                <c:extLst xmlns:c15="http://schemas.microsoft.com/office/drawing/2012/chart">
                  <c:ext xmlns:c16="http://schemas.microsoft.com/office/drawing/2014/chart" uri="{C3380CC4-5D6E-409C-BE32-E72D297353CC}">
                    <c16:uniqueId val="{00000018-BE92-4914-832C-5E3B70070665}"/>
                  </c:ext>
                </c:extLst>
              </c15:ser>
            </c15:filteredBarSeries>
            <c15:filteredBarSeries>
              <c15:ser>
                <c:idx val="21"/>
                <c:order val="21"/>
                <c:tx>
                  <c:v>2007-2008</c:v>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0.1964517524881004</c:v>
                    </c:pt>
                    <c:pt idx="1">
                      <c:v>0.20438482619356699</c:v>
                    </c:pt>
                    <c:pt idx="2">
                      <c:v>2.1491417856627722E-2</c:v>
                    </c:pt>
                    <c:pt idx="3">
                      <c:v>5.9137458531660176E-3</c:v>
                    </c:pt>
                    <c:pt idx="4">
                      <c:v>2.7405163709793741E-3</c:v>
                    </c:pt>
                  </c:numLit>
                </c:val>
                <c:extLst xmlns:c15="http://schemas.microsoft.com/office/drawing/2012/chart">
                  <c:ext xmlns:c16="http://schemas.microsoft.com/office/drawing/2014/chart" uri="{C3380CC4-5D6E-409C-BE32-E72D297353CC}">
                    <c16:uniqueId val="{00000019-BE92-4914-832C-5E3B70070665}"/>
                  </c:ext>
                </c:extLst>
              </c15:ser>
            </c15:filteredBarSeries>
            <c15:filteredBarSeries>
              <c15:ser>
                <c:idx val="22"/>
                <c:order val="22"/>
                <c:tx>
                  <c:v>2008-2009</c:v>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0.12828139143928619</c:v>
                    </c:pt>
                    <c:pt idx="1">
                      <c:v>0.1378507694297168</c:v>
                    </c:pt>
                    <c:pt idx="2">
                      <c:v>2.0173283331178068E-2</c:v>
                    </c:pt>
                    <c:pt idx="3">
                      <c:v>7.3710073710073713E-3</c:v>
                    </c:pt>
                    <c:pt idx="4">
                      <c:v>4.0087934824776933E-3</c:v>
                    </c:pt>
                  </c:numLit>
                </c:val>
                <c:extLst xmlns:c15="http://schemas.microsoft.com/office/drawing/2012/chart">
                  <c:ext xmlns:c16="http://schemas.microsoft.com/office/drawing/2014/chart" uri="{C3380CC4-5D6E-409C-BE32-E72D297353CC}">
                    <c16:uniqueId val="{0000001A-BE92-4914-832C-5E3B70070665}"/>
                  </c:ext>
                </c:extLst>
              </c15:ser>
            </c15:filteredBarSeries>
            <c15:filteredBarSeries>
              <c15:ser>
                <c:idx val="23"/>
                <c:order val="23"/>
                <c:tx>
                  <c:v>2009-2010</c:v>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0.1146400101227382</c:v>
                    </c:pt>
                    <c:pt idx="1">
                      <c:v>0.11046438061495635</c:v>
                    </c:pt>
                    <c:pt idx="2">
                      <c:v>2.2143489813994686E-2</c:v>
                    </c:pt>
                    <c:pt idx="3">
                      <c:v>1.0502340883208908E-2</c:v>
                    </c:pt>
                    <c:pt idx="4">
                      <c:v>4.6817664178160192E-3</c:v>
                    </c:pt>
                  </c:numLit>
                </c:val>
                <c:extLst xmlns:c15="http://schemas.microsoft.com/office/drawing/2012/chart">
                  <c:ext xmlns:c16="http://schemas.microsoft.com/office/drawing/2014/chart" uri="{C3380CC4-5D6E-409C-BE32-E72D297353CC}">
                    <c16:uniqueId val="{0000001B-BE92-4914-832C-5E3B70070665}"/>
                  </c:ext>
                </c:extLst>
              </c15:ser>
            </c15:filteredBarSeries>
            <c15:filteredBarSeries>
              <c15:ser>
                <c:idx val="24"/>
                <c:order val="24"/>
                <c:tx>
                  <c:v>2010-2011</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9.8957039980134096E-2</c:v>
                    </c:pt>
                    <c:pt idx="1">
                      <c:v>9.6597963744723125E-2</c:v>
                    </c:pt>
                    <c:pt idx="2">
                      <c:v>2.2969952818475293E-2</c:v>
                    </c:pt>
                    <c:pt idx="3">
                      <c:v>1.1919543084181774E-2</c:v>
                    </c:pt>
                    <c:pt idx="4">
                      <c:v>7.3255525204867144E-3</c:v>
                    </c:pt>
                  </c:numLit>
                </c:val>
                <c:extLst xmlns:c15="http://schemas.microsoft.com/office/drawing/2012/chart">
                  <c:ext xmlns:c16="http://schemas.microsoft.com/office/drawing/2014/chart" uri="{C3380CC4-5D6E-409C-BE32-E72D297353CC}">
                    <c16:uniqueId val="{0000001C-BE92-4914-832C-5E3B70070665}"/>
                  </c:ext>
                </c:extLst>
              </c15:ser>
            </c15:filteredBarSeries>
            <c15:filteredBarSeries>
              <c15:ser>
                <c:idx val="25"/>
                <c:order val="25"/>
                <c:tx>
                  <c:v>2011-2012</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0.1061147508437562</c:v>
                    </c:pt>
                    <c:pt idx="1">
                      <c:v>8.9338892197736747E-2</c:v>
                    </c:pt>
                    <c:pt idx="2">
                      <c:v>1.7272185824895772E-2</c:v>
                    </c:pt>
                    <c:pt idx="3">
                      <c:v>8.4375620408973593E-3</c:v>
                    </c:pt>
                    <c:pt idx="4">
                      <c:v>5.3603335318642047E-3</c:v>
                    </c:pt>
                  </c:numLit>
                </c:val>
                <c:extLst xmlns:c15="http://schemas.microsoft.com/office/drawing/2012/chart">
                  <c:ext xmlns:c16="http://schemas.microsoft.com/office/drawing/2014/chart" uri="{C3380CC4-5D6E-409C-BE32-E72D297353CC}">
                    <c16:uniqueId val="{0000001D-BE92-4914-832C-5E3B70070665}"/>
                  </c:ext>
                </c:extLst>
              </c15:ser>
            </c15:filteredBarSeries>
            <c15:filteredBarSeries>
              <c15:ser>
                <c:idx val="26"/>
                <c:order val="26"/>
                <c:tx>
                  <c:v>2012-2013</c:v>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9.1419926518262376E-2</c:v>
                    </c:pt>
                    <c:pt idx="1">
                      <c:v>8.4828182407607519E-2</c:v>
                    </c:pt>
                    <c:pt idx="2">
                      <c:v>1.7614004754700669E-2</c:v>
                    </c:pt>
                    <c:pt idx="3">
                      <c:v>1.2643181326993732E-2</c:v>
                    </c:pt>
                    <c:pt idx="4">
                      <c:v>5.6191917008861034E-3</c:v>
                    </c:pt>
                  </c:numLit>
                </c:val>
                <c:extLst xmlns:c15="http://schemas.microsoft.com/office/drawing/2012/chart">
                  <c:ext xmlns:c16="http://schemas.microsoft.com/office/drawing/2014/chart" uri="{C3380CC4-5D6E-409C-BE32-E72D297353CC}">
                    <c16:uniqueId val="{0000001E-BE92-4914-832C-5E3B70070665}"/>
                  </c:ext>
                </c:extLst>
              </c15:ser>
            </c15:filteredBarSeries>
            <c15:filteredBarSeries>
              <c15:ser>
                <c:idx val="27"/>
                <c:order val="27"/>
                <c:tx>
                  <c:v>2013-2014</c:v>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9.3561687281953701E-2</c:v>
                    </c:pt>
                    <c:pt idx="1">
                      <c:v>7.6858018818056872E-2</c:v>
                    </c:pt>
                    <c:pt idx="2">
                      <c:v>2.1883920076117985E-2</c:v>
                    </c:pt>
                    <c:pt idx="3">
                      <c:v>1.1417697431018078E-2</c:v>
                    </c:pt>
                    <c:pt idx="4">
                      <c:v>4.0173379849878423E-3</c:v>
                    </c:pt>
                  </c:numLit>
                </c:val>
                <c:extLst xmlns:c15="http://schemas.microsoft.com/office/drawing/2012/chart">
                  <c:ext xmlns:c16="http://schemas.microsoft.com/office/drawing/2014/chart" uri="{C3380CC4-5D6E-409C-BE32-E72D297353CC}">
                    <c16:uniqueId val="{0000001F-BE92-4914-832C-5E3B70070665}"/>
                  </c:ext>
                </c:extLst>
              </c15:ser>
            </c15:filteredBarSeries>
            <c15:filteredBarSeries>
              <c15:ser>
                <c:idx val="28"/>
                <c:order val="28"/>
                <c:tx>
                  <c:v>2014-2015</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9.8276274838400762E-2</c:v>
                    </c:pt>
                    <c:pt idx="1">
                      <c:v>7.0864256643524054E-2</c:v>
                    </c:pt>
                    <c:pt idx="2">
                      <c:v>2.5137658606655493E-2</c:v>
                    </c:pt>
                    <c:pt idx="3">
                      <c:v>1.5202298300215465E-2</c:v>
                    </c:pt>
                    <c:pt idx="4">
                      <c:v>5.2669379937754371E-3</c:v>
                    </c:pt>
                  </c:numLit>
                </c:val>
                <c:extLst xmlns:c15="http://schemas.microsoft.com/office/drawing/2012/chart">
                  <c:ext xmlns:c16="http://schemas.microsoft.com/office/drawing/2014/chart" uri="{C3380CC4-5D6E-409C-BE32-E72D297353CC}">
                    <c16:uniqueId val="{00000020-BE92-4914-832C-5E3B70070665}"/>
                  </c:ext>
                </c:extLst>
              </c15:ser>
            </c15:filteredBarSeries>
            <c15:filteredBarSeries>
              <c15:ser>
                <c:idx val="29"/>
                <c:order val="29"/>
                <c:tx>
                  <c:v>2015-2016</c:v>
                </c:tx>
                <c:spPr>
                  <a:solidFill>
                    <a:schemeClr val="accent6">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8.5367142102482835E-2</c:v>
                    </c:pt>
                    <c:pt idx="1">
                      <c:v>7.1209720021130476E-2</c:v>
                    </c:pt>
                    <c:pt idx="2">
                      <c:v>2.3137876386687798E-2</c:v>
                    </c:pt>
                    <c:pt idx="3">
                      <c:v>1.3100898045430534E-2</c:v>
                    </c:pt>
                    <c:pt idx="4">
                      <c:v>8.9804543053354467E-3</c:v>
                    </c:pt>
                  </c:numLit>
                </c:val>
                <c:extLst xmlns:c15="http://schemas.microsoft.com/office/drawing/2012/chart">
                  <c:ext xmlns:c16="http://schemas.microsoft.com/office/drawing/2014/chart" uri="{C3380CC4-5D6E-409C-BE32-E72D297353CC}">
                    <c16:uniqueId val="{00000021-BE92-4914-832C-5E3B70070665}"/>
                  </c:ext>
                </c:extLst>
              </c15:ser>
            </c15:filteredBarSeries>
          </c:ext>
        </c:extLst>
      </c:barChart>
      <c:catAx>
        <c:axId val="18710604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87107584"/>
        <c:crosses val="autoZero"/>
        <c:auto val="1"/>
        <c:lblAlgn val="ctr"/>
        <c:lblOffset val="100"/>
        <c:noMultiLvlLbl val="0"/>
      </c:catAx>
      <c:valAx>
        <c:axId val="18710758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7106048"/>
        <c:crosses val="autoZero"/>
        <c:crossBetween val="between"/>
        <c:majorUnit val="0.1"/>
      </c:valAx>
      <c:spPr>
        <a:solidFill>
          <a:schemeClr val="bg1"/>
        </a:solidFill>
        <a:ln>
          <a:noFill/>
        </a:ln>
        <a:effectLst/>
      </c:spPr>
    </c:plotArea>
    <c:legend>
      <c:legendPos val="r"/>
      <c:layout>
        <c:manualLayout>
          <c:xMode val="edge"/>
          <c:yMode val="edge"/>
          <c:x val="0.889818892451119"/>
          <c:y val="0.20298542415715209"/>
          <c:w val="0.10849376285551762"/>
          <c:h val="0.545899691050740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544" l="0.70000000000000062" r="0.70000000000000062" t="0.75000000000000544"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0"/>
          <c:order val="30"/>
          <c:tx>
            <c:v>2016-2017</c:v>
          </c:tx>
          <c:spPr>
            <a:solidFill>
              <a:schemeClr val="accent1">
                <a:lumMod val="50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8.8216355441081779E-2</c:v>
              </c:pt>
              <c:pt idx="1">
                <c:v>1.081777205408886E-2</c:v>
              </c:pt>
              <c:pt idx="2">
                <c:v>2.83322601416613E-3</c:v>
              </c:pt>
              <c:pt idx="3">
                <c:v>1.03026400515132E-3</c:v>
              </c:pt>
              <c:pt idx="4">
                <c:v>9.0148100450740507E-4</c:v>
              </c:pt>
            </c:numLit>
          </c:val>
          <c:extLst>
            <c:ext xmlns:c16="http://schemas.microsoft.com/office/drawing/2014/chart" uri="{C3380CC4-5D6E-409C-BE32-E72D297353CC}">
              <c16:uniqueId val="{00000000-CA4B-471D-9783-C7F2DD875070}"/>
            </c:ext>
          </c:extLst>
        </c:ser>
        <c:ser>
          <c:idx val="31"/>
          <c:order val="31"/>
          <c:tx>
            <c:v>2017-2018</c:v>
          </c:tx>
          <c:spPr>
            <a:solidFill>
              <a:schemeClr val="accent2">
                <a:lumMod val="50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8.5642979114672266E-2</c:v>
              </c:pt>
              <c:pt idx="1">
                <c:v>1.3266780507027454E-2</c:v>
              </c:pt>
              <c:pt idx="2">
                <c:v>2.7584395113621437E-3</c:v>
              </c:pt>
              <c:pt idx="3">
                <c:v>1.0508340995665309E-3</c:v>
              </c:pt>
              <c:pt idx="4">
                <c:v>1.1821883620123472E-3</c:v>
              </c:pt>
            </c:numLit>
          </c:val>
          <c:extLst>
            <c:ext xmlns:c16="http://schemas.microsoft.com/office/drawing/2014/chart" uri="{C3380CC4-5D6E-409C-BE32-E72D297353CC}">
              <c16:uniqueId val="{00000001-CA4B-471D-9783-C7F2DD875070}"/>
            </c:ext>
          </c:extLst>
        </c:ser>
        <c:ser>
          <c:idx val="32"/>
          <c:order val="32"/>
          <c:tx>
            <c:v>2018-2019</c:v>
          </c:tx>
          <c:spPr>
            <a:solidFill>
              <a:schemeClr val="accent3">
                <a:lumMod val="50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0.10522806081621766</c:v>
              </c:pt>
              <c:pt idx="1">
                <c:v>1.2536676447052548E-2</c:v>
              </c:pt>
              <c:pt idx="2">
                <c:v>3.2008535609495867E-3</c:v>
              </c:pt>
              <c:pt idx="3">
                <c:v>1.3336889837289945E-3</c:v>
              </c:pt>
              <c:pt idx="4">
                <c:v>8.0021339023739668E-4</c:v>
              </c:pt>
            </c:numLit>
          </c:val>
          <c:extLst>
            <c:ext xmlns:c16="http://schemas.microsoft.com/office/drawing/2014/chart" uri="{C3380CC4-5D6E-409C-BE32-E72D297353CC}">
              <c16:uniqueId val="{00000002-CA4B-471D-9783-C7F2DD875070}"/>
            </c:ext>
          </c:extLst>
        </c:ser>
        <c:ser>
          <c:idx val="33"/>
          <c:order val="33"/>
          <c:tx>
            <c:v>2019-2020*</c:v>
          </c:tx>
          <c:spPr>
            <a:solidFill>
              <a:schemeClr val="accent4">
                <a:lumMod val="50000"/>
              </a:schemeClr>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9.2431231846916109E-2</c:v>
              </c:pt>
              <c:pt idx="1">
                <c:v>1.657269776183154E-2</c:v>
              </c:pt>
              <c:pt idx="2">
                <c:v>3.2461985306680334E-3</c:v>
              </c:pt>
              <c:pt idx="3">
                <c:v>1.0251153254741158E-3</c:v>
              </c:pt>
              <c:pt idx="4">
                <c:v>1.7085255424568598E-3</c:v>
              </c:pt>
            </c:numLit>
          </c:val>
          <c:extLst>
            <c:ext xmlns:c16="http://schemas.microsoft.com/office/drawing/2014/chart" uri="{C3380CC4-5D6E-409C-BE32-E72D297353CC}">
              <c16:uniqueId val="{00000003-CA4B-471D-9783-C7F2DD875070}"/>
            </c:ext>
          </c:extLst>
        </c:ser>
        <c:dLbls>
          <c:showLegendKey val="0"/>
          <c:showVal val="1"/>
          <c:showCatName val="0"/>
          <c:showSerName val="0"/>
          <c:showPercent val="0"/>
          <c:showBubbleSize val="0"/>
        </c:dLbls>
        <c:gapWidth val="150"/>
        <c:axId val="187169792"/>
        <c:axId val="190386944"/>
        <c:extLst>
          <c:ext xmlns:c15="http://schemas.microsoft.com/office/drawing/2012/chart" uri="{02D57815-91ED-43cb-92C2-25804820EDAC}">
            <c15:filteredBarSeries>
              <c15:ser>
                <c:idx val="3"/>
                <c:order val="0"/>
                <c:tx>
                  <c:v>ANNUAL TOTAL</c:v>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c:ext xmlns:c16="http://schemas.microsoft.com/office/drawing/2014/chart" uri="{C3380CC4-5D6E-409C-BE32-E72D297353CC}">
                    <c16:uniqueId val="{00000004-CA4B-471D-9783-C7F2DD875070}"/>
                  </c:ext>
                </c:extLst>
              </c15:ser>
            </c15:filteredBarSeries>
            <c15:filteredBarSeries>
              <c15:ser>
                <c:idx val="4"/>
                <c:order val="1"/>
                <c:tx>
                  <c:v>2004-2005</c:v>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1650</c:v>
                    </c:pt>
                    <c:pt idx="1">
                      <c:v>132</c:v>
                    </c:pt>
                    <c:pt idx="2">
                      <c:v>18</c:v>
                    </c:pt>
                    <c:pt idx="3">
                      <c:v>5</c:v>
                    </c:pt>
                    <c:pt idx="4">
                      <c:v>3</c:v>
                    </c:pt>
                  </c:numLit>
                </c:val>
                <c:extLst xmlns:c15="http://schemas.microsoft.com/office/drawing/2012/chart">
                  <c:ext xmlns:c16="http://schemas.microsoft.com/office/drawing/2014/chart" uri="{C3380CC4-5D6E-409C-BE32-E72D297353CC}">
                    <c16:uniqueId val="{00000005-CA4B-471D-9783-C7F2DD875070}"/>
                  </c:ext>
                </c:extLst>
              </c15:ser>
            </c15:filteredBarSeries>
            <c15:filteredBarSeries>
              <c15:ser>
                <c:idx val="5"/>
                <c:order val="2"/>
                <c:tx>
                  <c:v>2005-2006</c:v>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2200</c:v>
                    </c:pt>
                    <c:pt idx="1">
                      <c:v>163</c:v>
                    </c:pt>
                    <c:pt idx="2">
                      <c:v>18</c:v>
                    </c:pt>
                    <c:pt idx="3">
                      <c:v>6</c:v>
                    </c:pt>
                    <c:pt idx="4">
                      <c:v>2</c:v>
                    </c:pt>
                  </c:numLit>
                </c:val>
                <c:extLst xmlns:c15="http://schemas.microsoft.com/office/drawing/2012/chart">
                  <c:ext xmlns:c16="http://schemas.microsoft.com/office/drawing/2014/chart" uri="{C3380CC4-5D6E-409C-BE32-E72D297353CC}">
                    <c16:uniqueId val="{00000006-CA4B-471D-9783-C7F2DD875070}"/>
                  </c:ext>
                </c:extLst>
              </c15:ser>
            </c15:filteredBarSeries>
            <c15:filteredBarSeries>
              <c15:ser>
                <c:idx val="6"/>
                <c:order val="3"/>
                <c:tx>
                  <c:v>2006-2007</c:v>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2598</c:v>
                    </c:pt>
                    <c:pt idx="1">
                      <c:v>165</c:v>
                    </c:pt>
                    <c:pt idx="2">
                      <c:v>15</c:v>
                    </c:pt>
                    <c:pt idx="3">
                      <c:v>3</c:v>
                    </c:pt>
                    <c:pt idx="4">
                      <c:v>7</c:v>
                    </c:pt>
                  </c:numLit>
                </c:val>
                <c:extLst xmlns:c15="http://schemas.microsoft.com/office/drawing/2012/chart">
                  <c:ext xmlns:c16="http://schemas.microsoft.com/office/drawing/2014/chart" uri="{C3380CC4-5D6E-409C-BE32-E72D297353CC}">
                    <c16:uniqueId val="{00000007-CA4B-471D-9783-C7F2DD875070}"/>
                  </c:ext>
                </c:extLst>
              </c15:ser>
            </c15:filteredBarSeries>
            <c15:filteredBarSeries>
              <c15:ser>
                <c:idx val="0"/>
                <c:order val="4"/>
                <c:tx>
                  <c:v>2007-2008</c:v>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1654</c:v>
                    </c:pt>
                    <c:pt idx="1">
                      <c:v>117</c:v>
                    </c:pt>
                    <c:pt idx="2">
                      <c:v>17</c:v>
                    </c:pt>
                    <c:pt idx="3">
                      <c:v>1</c:v>
                    </c:pt>
                    <c:pt idx="4">
                      <c:v>10</c:v>
                    </c:pt>
                  </c:numLit>
                </c:val>
                <c:extLst xmlns:c15="http://schemas.microsoft.com/office/drawing/2012/chart">
                  <c:ext xmlns:c16="http://schemas.microsoft.com/office/drawing/2014/chart" uri="{C3380CC4-5D6E-409C-BE32-E72D297353CC}">
                    <c16:uniqueId val="{00000008-CA4B-471D-9783-C7F2DD875070}"/>
                  </c:ext>
                </c:extLst>
              </c15:ser>
            </c15:filteredBarSeries>
            <c15:filteredBarSeries>
              <c15:ser>
                <c:idx val="1"/>
                <c:order val="5"/>
                <c:tx>
                  <c:v>2008-2009</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1035</c:v>
                    </c:pt>
                    <c:pt idx="1">
                      <c:v>119</c:v>
                    </c:pt>
                    <c:pt idx="2">
                      <c:v>18</c:v>
                    </c:pt>
                    <c:pt idx="3">
                      <c:v>13</c:v>
                    </c:pt>
                    <c:pt idx="4">
                      <c:v>13</c:v>
                    </c:pt>
                  </c:numLit>
                </c:val>
                <c:extLst xmlns:c15="http://schemas.microsoft.com/office/drawing/2012/chart">
                  <c:ext xmlns:c16="http://schemas.microsoft.com/office/drawing/2014/chart" uri="{C3380CC4-5D6E-409C-BE32-E72D297353CC}">
                    <c16:uniqueId val="{00000009-CA4B-471D-9783-C7F2DD875070}"/>
                  </c:ext>
                </c:extLst>
              </c15:ser>
            </c15:filteredBarSeries>
            <c15:filteredBarSeries>
              <c15:ser>
                <c:idx val="2"/>
                <c:order val="6"/>
                <c:tx>
                  <c:v>2009-2010</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921</c:v>
                    </c:pt>
                    <c:pt idx="1">
                      <c:v>119</c:v>
                    </c:pt>
                    <c:pt idx="2">
                      <c:v>9</c:v>
                    </c:pt>
                    <c:pt idx="3">
                      <c:v>6</c:v>
                    </c:pt>
                    <c:pt idx="4">
                      <c:v>8</c:v>
                    </c:pt>
                  </c:numLit>
                </c:val>
                <c:extLst xmlns:c15="http://schemas.microsoft.com/office/drawing/2012/chart">
                  <c:ext xmlns:c16="http://schemas.microsoft.com/office/drawing/2014/chart" uri="{C3380CC4-5D6E-409C-BE32-E72D297353CC}">
                    <c16:uniqueId val="{0000000A-CA4B-471D-9783-C7F2DD875070}"/>
                  </c:ext>
                </c:extLst>
              </c15:ser>
            </c15:filteredBarSeries>
            <c15:filteredBarSeries>
              <c15:ser>
                <c:idx val="7"/>
                <c:order val="7"/>
                <c:tx>
                  <c:v>2010-2011</c:v>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834</c:v>
                    </c:pt>
                    <c:pt idx="1">
                      <c:v>130</c:v>
                    </c:pt>
                    <c:pt idx="2">
                      <c:v>25</c:v>
                    </c:pt>
                    <c:pt idx="3">
                      <c:v>30</c:v>
                    </c:pt>
                    <c:pt idx="4">
                      <c:v>15</c:v>
                    </c:pt>
                  </c:numLit>
                </c:val>
                <c:extLst xmlns:c15="http://schemas.microsoft.com/office/drawing/2012/chart">
                  <c:ext xmlns:c16="http://schemas.microsoft.com/office/drawing/2014/chart" uri="{C3380CC4-5D6E-409C-BE32-E72D297353CC}">
                    <c16:uniqueId val="{0000000B-CA4B-471D-9783-C7F2DD875070}"/>
                  </c:ext>
                </c:extLst>
              </c15:ser>
            </c15:filteredBarSeries>
            <c15:filteredBarSeries>
              <c15:ser>
                <c:idx val="8"/>
                <c:order val="8"/>
                <c:tx>
                  <c:v>2011-2012</c:v>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1062</c:v>
                    </c:pt>
                    <c:pt idx="1">
                      <c:v>149</c:v>
                    </c:pt>
                    <c:pt idx="2">
                      <c:v>20</c:v>
                    </c:pt>
                    <c:pt idx="3">
                      <c:v>10</c:v>
                    </c:pt>
                    <c:pt idx="4">
                      <c:v>13</c:v>
                    </c:pt>
                  </c:numLit>
                </c:val>
                <c:extLst xmlns:c15="http://schemas.microsoft.com/office/drawing/2012/chart">
                  <c:ext xmlns:c16="http://schemas.microsoft.com/office/drawing/2014/chart" uri="{C3380CC4-5D6E-409C-BE32-E72D297353CC}">
                    <c16:uniqueId val="{0000000C-CA4B-471D-9783-C7F2DD875070}"/>
                  </c:ext>
                </c:extLst>
              </c15:ser>
            </c15:filteredBarSeries>
            <c15:filteredBarSeries>
              <c15:ser>
                <c:idx val="9"/>
                <c:order val="9"/>
                <c:tx>
                  <c:v>2012-2013</c:v>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816</c:v>
                    </c:pt>
                    <c:pt idx="1">
                      <c:v>112</c:v>
                    </c:pt>
                    <c:pt idx="2">
                      <c:v>12</c:v>
                    </c:pt>
                    <c:pt idx="3">
                      <c:v>6</c:v>
                    </c:pt>
                    <c:pt idx="4">
                      <c:v>8</c:v>
                    </c:pt>
                  </c:numLit>
                </c:val>
                <c:extLst xmlns:c15="http://schemas.microsoft.com/office/drawing/2012/chart">
                  <c:ext xmlns:c16="http://schemas.microsoft.com/office/drawing/2014/chart" uri="{C3380CC4-5D6E-409C-BE32-E72D297353CC}">
                    <c16:uniqueId val="{0000000D-CA4B-471D-9783-C7F2DD875070}"/>
                  </c:ext>
                </c:extLst>
              </c15:ser>
            </c15:filteredBarSeries>
            <c15:filteredBarSeries>
              <c15:ser>
                <c:idx val="10"/>
                <c:order val="10"/>
                <c:tx>
                  <c:v>2013-2014</c:v>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904</c:v>
                    </c:pt>
                    <c:pt idx="1">
                      <c:v>122</c:v>
                    </c:pt>
                    <c:pt idx="2">
                      <c:v>25</c:v>
                    </c:pt>
                    <c:pt idx="3">
                      <c:v>12</c:v>
                    </c:pt>
                    <c:pt idx="4">
                      <c:v>10</c:v>
                    </c:pt>
                  </c:numLit>
                </c:val>
                <c:extLst xmlns:c15="http://schemas.microsoft.com/office/drawing/2012/chart">
                  <c:ext xmlns:c16="http://schemas.microsoft.com/office/drawing/2014/chart" uri="{C3380CC4-5D6E-409C-BE32-E72D297353CC}">
                    <c16:uniqueId val="{0000000E-CA4B-471D-9783-C7F2DD875070}"/>
                  </c:ext>
                </c:extLst>
              </c15:ser>
            </c15:filteredBarSeries>
            <c15:filteredBarSeries>
              <c15:ser>
                <c:idx val="11"/>
                <c:order val="11"/>
                <c:tx>
                  <c:v>2014-2015</c:v>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808</c:v>
                    </c:pt>
                    <c:pt idx="1">
                      <c:v>93</c:v>
                    </c:pt>
                    <c:pt idx="2">
                      <c:v>26</c:v>
                    </c:pt>
                    <c:pt idx="3">
                      <c:v>17</c:v>
                    </c:pt>
                    <c:pt idx="4">
                      <c:v>21</c:v>
                    </c:pt>
                  </c:numLit>
                </c:val>
                <c:extLst xmlns:c15="http://schemas.microsoft.com/office/drawing/2012/chart">
                  <c:ext xmlns:c16="http://schemas.microsoft.com/office/drawing/2014/chart" uri="{C3380CC4-5D6E-409C-BE32-E72D297353CC}">
                    <c16:uniqueId val="{0000000F-CA4B-471D-9783-C7F2DD875070}"/>
                  </c:ext>
                </c:extLst>
              </c15:ser>
            </c15:filteredBarSeries>
            <c15:filteredBarSeries>
              <c15:ser>
                <c:idx val="12"/>
                <c:order val="12"/>
                <c:tx>
                  <c:v>2015-2016</c:v>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837</c:v>
                    </c:pt>
                    <c:pt idx="1">
                      <c:v>116</c:v>
                    </c:pt>
                    <c:pt idx="2">
                      <c:v>12</c:v>
                    </c:pt>
                    <c:pt idx="3">
                      <c:v>17</c:v>
                    </c:pt>
                    <c:pt idx="4">
                      <c:v>9</c:v>
                    </c:pt>
                  </c:numLit>
                </c:val>
                <c:extLst xmlns:c15="http://schemas.microsoft.com/office/drawing/2012/chart">
                  <c:ext xmlns:c16="http://schemas.microsoft.com/office/drawing/2014/chart" uri="{C3380CC4-5D6E-409C-BE32-E72D297353CC}">
                    <c16:uniqueId val="{00000010-CA4B-471D-9783-C7F2DD875070}"/>
                  </c:ext>
                </c:extLst>
              </c15:ser>
            </c15:filteredBarSeries>
            <c15:filteredBarSeries>
              <c15:ser>
                <c:idx val="13"/>
                <c:order val="13"/>
                <c:tx>
                  <c:v>2016-2017</c:v>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685</c:v>
                    </c:pt>
                    <c:pt idx="1">
                      <c:v>84</c:v>
                    </c:pt>
                    <c:pt idx="2">
                      <c:v>22</c:v>
                    </c:pt>
                    <c:pt idx="3">
                      <c:v>8</c:v>
                    </c:pt>
                    <c:pt idx="4">
                      <c:v>7</c:v>
                    </c:pt>
                  </c:numLit>
                </c:val>
                <c:extLst xmlns:c15="http://schemas.microsoft.com/office/drawing/2012/chart">
                  <c:ext xmlns:c16="http://schemas.microsoft.com/office/drawing/2014/chart" uri="{C3380CC4-5D6E-409C-BE32-E72D297353CC}">
                    <c16:uniqueId val="{00000011-CA4B-471D-9783-C7F2DD875070}"/>
                  </c:ext>
                </c:extLst>
              </c15:ser>
            </c15:filteredBarSeries>
            <c15:filteredBarSeries>
              <c15:ser>
                <c:idx val="14"/>
                <c:order val="14"/>
                <c:tx>
                  <c:v>2017-2018</c:v>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652</c:v>
                    </c:pt>
                    <c:pt idx="1">
                      <c:v>101</c:v>
                    </c:pt>
                    <c:pt idx="2">
                      <c:v>21</c:v>
                    </c:pt>
                    <c:pt idx="3">
                      <c:v>8</c:v>
                    </c:pt>
                    <c:pt idx="4">
                      <c:v>9</c:v>
                    </c:pt>
                  </c:numLit>
                </c:val>
                <c:extLst xmlns:c15="http://schemas.microsoft.com/office/drawing/2012/chart">
                  <c:ext xmlns:c16="http://schemas.microsoft.com/office/drawing/2014/chart" uri="{C3380CC4-5D6E-409C-BE32-E72D297353CC}">
                    <c16:uniqueId val="{00000012-CA4B-471D-9783-C7F2DD875070}"/>
                  </c:ext>
                </c:extLst>
              </c15:ser>
            </c15:filteredBarSeries>
            <c15:filteredBarSeries>
              <c15:ser>
                <c:idx val="15"/>
                <c:order val="15"/>
                <c:tx>
                  <c:v>2018-2019</c:v>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789</c:v>
                    </c:pt>
                    <c:pt idx="1">
                      <c:v>94</c:v>
                    </c:pt>
                    <c:pt idx="2">
                      <c:v>24</c:v>
                    </c:pt>
                    <c:pt idx="3">
                      <c:v>10</c:v>
                    </c:pt>
                    <c:pt idx="4">
                      <c:v>6</c:v>
                    </c:pt>
                  </c:numLit>
                </c:val>
                <c:extLst xmlns:c15="http://schemas.microsoft.com/office/drawing/2012/chart">
                  <c:ext xmlns:c16="http://schemas.microsoft.com/office/drawing/2014/chart" uri="{C3380CC4-5D6E-409C-BE32-E72D297353CC}">
                    <c16:uniqueId val="{00000013-CA4B-471D-9783-C7F2DD875070}"/>
                  </c:ext>
                </c:extLst>
              </c15:ser>
            </c15:filteredBarSeries>
            <c15:filteredBarSeries>
              <c15:ser>
                <c:idx val="16"/>
                <c:order val="16"/>
                <c:tx>
                  <c:v>2019-2020*</c:v>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541</c:v>
                    </c:pt>
                    <c:pt idx="1">
                      <c:v>97</c:v>
                    </c:pt>
                    <c:pt idx="2">
                      <c:v>19</c:v>
                    </c:pt>
                    <c:pt idx="3">
                      <c:v>6</c:v>
                    </c:pt>
                    <c:pt idx="4">
                      <c:v>10</c:v>
                    </c:pt>
                  </c:numLit>
                </c:val>
                <c:extLst xmlns:c15="http://schemas.microsoft.com/office/drawing/2012/chart">
                  <c:ext xmlns:c16="http://schemas.microsoft.com/office/drawing/2014/chart" uri="{C3380CC4-5D6E-409C-BE32-E72D297353CC}">
                    <c16:uniqueId val="{00000014-CA4B-471D-9783-C7F2DD875070}"/>
                  </c:ext>
                </c:extLst>
              </c15:ser>
            </c15:filteredBarSeries>
            <c15:filteredBarSeries>
              <c15:ser>
                <c:idx val="17"/>
                <c:order val="17"/>
                <c:tx>
                  <c:v>ANNUAL PERCENTAGE</c:v>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xmlns:c15="http://schemas.microsoft.com/office/drawing/2012/chart">
                  <c:ext xmlns:c16="http://schemas.microsoft.com/office/drawing/2014/chart" uri="{C3380CC4-5D6E-409C-BE32-E72D297353CC}">
                    <c16:uniqueId val="{00000015-CA4B-471D-9783-C7F2DD875070}"/>
                  </c:ext>
                </c:extLst>
              </c15:ser>
            </c15:filteredBarSeries>
            <c15:filteredBarSeries>
              <c15:ser>
                <c:idx val="18"/>
                <c:order val="18"/>
                <c:tx>
                  <c:v>2004-2005</c:v>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0.35499139414802067</c:v>
                    </c:pt>
                    <c:pt idx="1">
                      <c:v>2.8399311531841654E-2</c:v>
                    </c:pt>
                    <c:pt idx="2">
                      <c:v>3.8726333907056799E-3</c:v>
                    </c:pt>
                    <c:pt idx="3">
                      <c:v>1.0757314974182443E-3</c:v>
                    </c:pt>
                    <c:pt idx="4">
                      <c:v>6.4543889845094669E-4</c:v>
                    </c:pt>
                  </c:numLit>
                </c:val>
                <c:extLst xmlns:c15="http://schemas.microsoft.com/office/drawing/2012/chart">
                  <c:ext xmlns:c16="http://schemas.microsoft.com/office/drawing/2014/chart" uri="{C3380CC4-5D6E-409C-BE32-E72D297353CC}">
                    <c16:uniqueId val="{00000016-CA4B-471D-9783-C7F2DD875070}"/>
                  </c:ext>
                </c:extLst>
              </c15:ser>
            </c15:filteredBarSeries>
            <c15:filteredBarSeries>
              <c15:ser>
                <c:idx val="19"/>
                <c:order val="19"/>
                <c:tx>
                  <c:v>2005-2006</c:v>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0.38029386343993088</c:v>
                    </c:pt>
                    <c:pt idx="1">
                      <c:v>2.8176318063958514E-2</c:v>
                    </c:pt>
                    <c:pt idx="2">
                      <c:v>3.111495246326707E-3</c:v>
                    </c:pt>
                    <c:pt idx="3">
                      <c:v>1.0371650821089024E-3</c:v>
                    </c:pt>
                    <c:pt idx="4">
                      <c:v>3.4572169403630077E-4</c:v>
                    </c:pt>
                  </c:numLit>
                </c:val>
                <c:extLst xmlns:c15="http://schemas.microsoft.com/office/drawing/2012/chart">
                  <c:ext xmlns:c16="http://schemas.microsoft.com/office/drawing/2014/chart" uri="{C3380CC4-5D6E-409C-BE32-E72D297353CC}">
                    <c16:uniqueId val="{00000017-CA4B-471D-9783-C7F2DD875070}"/>
                  </c:ext>
                </c:extLst>
              </c15:ser>
            </c15:filteredBarSeries>
            <c15:filteredBarSeries>
              <c15:ser>
                <c:idx val="20"/>
                <c:order val="20"/>
                <c:tx>
                  <c:v>2006-2007</c:v>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0.37844136926438454</c:v>
                    </c:pt>
                    <c:pt idx="1">
                      <c:v>2.4034959941733429E-2</c:v>
                    </c:pt>
                    <c:pt idx="2">
                      <c:v>2.1849963583394027E-3</c:v>
                    </c:pt>
                    <c:pt idx="3">
                      <c:v>4.3699927166788056E-4</c:v>
                    </c:pt>
                    <c:pt idx="4">
                      <c:v>1.0196649672250546E-3</c:v>
                    </c:pt>
                  </c:numLit>
                </c:val>
                <c:extLst xmlns:c15="http://schemas.microsoft.com/office/drawing/2012/chart">
                  <c:ext xmlns:c16="http://schemas.microsoft.com/office/drawing/2014/chart" uri="{C3380CC4-5D6E-409C-BE32-E72D297353CC}">
                    <c16:uniqueId val="{00000018-CA4B-471D-9783-C7F2DD875070}"/>
                  </c:ext>
                </c:extLst>
              </c15:ser>
            </c15:filteredBarSeries>
            <c15:filteredBarSeries>
              <c15:ser>
                <c:idx val="21"/>
                <c:order val="21"/>
                <c:tx>
                  <c:v>2007-2008</c:v>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0.23856916197894129</c:v>
                    </c:pt>
                    <c:pt idx="1">
                      <c:v>1.6875811337083515E-2</c:v>
                    </c:pt>
                    <c:pt idx="2">
                      <c:v>2.4520409635078611E-3</c:v>
                    </c:pt>
                    <c:pt idx="3">
                      <c:v>1.4423770373575654E-4</c:v>
                    </c:pt>
                    <c:pt idx="4">
                      <c:v>1.4423770373575653E-3</c:v>
                    </c:pt>
                  </c:numLit>
                </c:val>
                <c:extLst xmlns:c15="http://schemas.microsoft.com/office/drawing/2012/chart">
                  <c:ext xmlns:c16="http://schemas.microsoft.com/office/drawing/2014/chart" uri="{C3380CC4-5D6E-409C-BE32-E72D297353CC}">
                    <c16:uniqueId val="{00000019-CA4B-471D-9783-C7F2DD875070}"/>
                  </c:ext>
                </c:extLst>
              </c15:ser>
            </c15:filteredBarSeries>
            <c15:filteredBarSeries>
              <c15:ser>
                <c:idx val="22"/>
                <c:order val="22"/>
                <c:tx>
                  <c:v>2008-2009</c:v>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0.13384197594723909</c:v>
                    </c:pt>
                    <c:pt idx="1">
                      <c:v>1.5388594335962758E-2</c:v>
                    </c:pt>
                    <c:pt idx="2">
                      <c:v>2.3276865382128539E-3</c:v>
                    </c:pt>
                    <c:pt idx="3">
                      <c:v>1.681106944264839E-3</c:v>
                    </c:pt>
                    <c:pt idx="4">
                      <c:v>1.681106944264839E-3</c:v>
                    </c:pt>
                  </c:numLit>
                </c:val>
                <c:extLst xmlns:c15="http://schemas.microsoft.com/office/drawing/2012/chart">
                  <c:ext xmlns:c16="http://schemas.microsoft.com/office/drawing/2014/chart" uri="{C3380CC4-5D6E-409C-BE32-E72D297353CC}">
                    <c16:uniqueId val="{0000001A-CA4B-471D-9783-C7F2DD875070}"/>
                  </c:ext>
                </c:extLst>
              </c15:ser>
            </c15:filteredBarSeries>
            <c15:filteredBarSeries>
              <c15:ser>
                <c:idx val="23"/>
                <c:order val="23"/>
                <c:tx>
                  <c:v>2009-2010</c:v>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0.11653802353536631</c:v>
                    </c:pt>
                    <c:pt idx="1">
                      <c:v>1.5057573073516387E-2</c:v>
                    </c:pt>
                    <c:pt idx="2">
                      <c:v>1.1388080475768696E-3</c:v>
                    </c:pt>
                    <c:pt idx="3">
                      <c:v>7.5920536505124639E-4</c:v>
                    </c:pt>
                    <c:pt idx="4">
                      <c:v>1.0122738200683285E-3</c:v>
                    </c:pt>
                  </c:numLit>
                </c:val>
                <c:extLst xmlns:c15="http://schemas.microsoft.com/office/drawing/2012/chart">
                  <c:ext xmlns:c16="http://schemas.microsoft.com/office/drawing/2014/chart" uri="{C3380CC4-5D6E-409C-BE32-E72D297353CC}">
                    <c16:uniqueId val="{0000001B-CA4B-471D-9783-C7F2DD875070}"/>
                  </c:ext>
                </c:extLst>
              </c15:ser>
            </c15:filteredBarSeries>
            <c15:filteredBarSeries>
              <c15:ser>
                <c:idx val="24"/>
                <c:order val="24"/>
                <c:tx>
                  <c:v>2010-2011</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0.10355103054382915</c:v>
                    </c:pt>
                    <c:pt idx="1">
                      <c:v>1.6141047926496149E-2</c:v>
                    </c:pt>
                    <c:pt idx="2">
                      <c:v>3.1040476781723368E-3</c:v>
                    </c:pt>
                    <c:pt idx="3">
                      <c:v>3.7248572138068041E-3</c:v>
                    </c:pt>
                    <c:pt idx="4">
                      <c:v>1.8624286069034021E-3</c:v>
                    </c:pt>
                  </c:numLit>
                </c:val>
                <c:extLst xmlns:c15="http://schemas.microsoft.com/office/drawing/2012/chart">
                  <c:ext xmlns:c16="http://schemas.microsoft.com/office/drawing/2014/chart" uri="{C3380CC4-5D6E-409C-BE32-E72D297353CC}">
                    <c16:uniqueId val="{0000001C-CA4B-471D-9783-C7F2DD875070}"/>
                  </c:ext>
                </c:extLst>
              </c15:ser>
            </c15:filteredBarSeries>
            <c15:filteredBarSeries>
              <c15:ser>
                <c:idx val="25"/>
                <c:order val="25"/>
                <c:tx>
                  <c:v>2011-2012</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0.10541989279332936</c:v>
                    </c:pt>
                    <c:pt idx="1">
                      <c:v>1.4790549930514195E-2</c:v>
                    </c:pt>
                    <c:pt idx="2">
                      <c:v>1.9853087155052612E-3</c:v>
                    </c:pt>
                    <c:pt idx="3">
                      <c:v>9.9265435775263062E-4</c:v>
                    </c:pt>
                    <c:pt idx="4">
                      <c:v>1.2904506650784197E-3</c:v>
                    </c:pt>
                  </c:numLit>
                </c:val>
                <c:extLst xmlns:c15="http://schemas.microsoft.com/office/drawing/2012/chart">
                  <c:ext xmlns:c16="http://schemas.microsoft.com/office/drawing/2014/chart" uri="{C3380CC4-5D6E-409C-BE32-E72D297353CC}">
                    <c16:uniqueId val="{0000001D-CA4B-471D-9783-C7F2DD875070}"/>
                  </c:ext>
                </c:extLst>
              </c15:ser>
            </c15:filteredBarSeries>
            <c15:filteredBarSeries>
              <c15:ser>
                <c:idx val="26"/>
                <c:order val="26"/>
                <c:tx>
                  <c:v>2012-2013</c:v>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8.8178085152366539E-2</c:v>
                    </c:pt>
                    <c:pt idx="1">
                      <c:v>1.2102874432677761E-2</c:v>
                    </c:pt>
                    <c:pt idx="2">
                      <c:v>1.2967365463583316E-3</c:v>
                    </c:pt>
                    <c:pt idx="3">
                      <c:v>6.4836827317916578E-4</c:v>
                    </c:pt>
                    <c:pt idx="4">
                      <c:v>8.6449103090555438E-4</c:v>
                    </c:pt>
                  </c:numLit>
                </c:val>
                <c:extLst xmlns:c15="http://schemas.microsoft.com/office/drawing/2012/chart">
                  <c:ext xmlns:c16="http://schemas.microsoft.com/office/drawing/2014/chart" uri="{C3380CC4-5D6E-409C-BE32-E72D297353CC}">
                    <c16:uniqueId val="{0000001E-CA4B-471D-9783-C7F2DD875070}"/>
                  </c:ext>
                </c:extLst>
              </c15:ser>
            </c15:filteredBarSeries>
            <c15:filteredBarSeries>
              <c15:ser>
                <c:idx val="27"/>
                <c:order val="27"/>
                <c:tx>
                  <c:v>2013-2014</c:v>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9.5570356274447613E-2</c:v>
                    </c:pt>
                    <c:pt idx="1">
                      <c:v>1.2897769320224125E-2</c:v>
                    </c:pt>
                    <c:pt idx="2">
                      <c:v>2.64298551643937E-3</c:v>
                    </c:pt>
                    <c:pt idx="3">
                      <c:v>1.2686330478908975E-3</c:v>
                    </c:pt>
                    <c:pt idx="4">
                      <c:v>1.0571942065757481E-3</c:v>
                    </c:pt>
                  </c:numLit>
                </c:val>
                <c:extLst xmlns:c15="http://schemas.microsoft.com/office/drawing/2012/chart">
                  <c:ext xmlns:c16="http://schemas.microsoft.com/office/drawing/2014/chart" uri="{C3380CC4-5D6E-409C-BE32-E72D297353CC}">
                    <c16:uniqueId val="{0000001F-CA4B-471D-9783-C7F2DD875070}"/>
                  </c:ext>
                </c:extLst>
              </c15:ser>
            </c15:filteredBarSeries>
            <c15:filteredBarSeries>
              <c15:ser>
                <c:idx val="28"/>
                <c:order val="28"/>
                <c:tx>
                  <c:v>2014-2015</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9.6720134067512564E-2</c:v>
                    </c:pt>
                    <c:pt idx="1">
                      <c:v>1.1132391668661718E-2</c:v>
                    </c:pt>
                    <c:pt idx="2">
                      <c:v>3.1122815417763947E-3</c:v>
                    </c:pt>
                    <c:pt idx="3">
                      <c:v>2.0349533157768733E-3</c:v>
                    </c:pt>
                    <c:pt idx="4">
                      <c:v>2.5137658606655495E-3</c:v>
                    </c:pt>
                  </c:numLit>
                </c:val>
                <c:extLst xmlns:c15="http://schemas.microsoft.com/office/drawing/2012/chart">
                  <c:ext xmlns:c16="http://schemas.microsoft.com/office/drawing/2014/chart" uri="{C3380CC4-5D6E-409C-BE32-E72D297353CC}">
                    <c16:uniqueId val="{00000020-CA4B-471D-9783-C7F2DD875070}"/>
                  </c:ext>
                </c:extLst>
              </c15:ser>
            </c15:filteredBarSeries>
            <c15:filteredBarSeries>
              <c15:ser>
                <c:idx val="29"/>
                <c:order val="29"/>
                <c:tx>
                  <c:v>2015-2016</c:v>
                </c:tx>
                <c:spPr>
                  <a:solidFill>
                    <a:schemeClr val="accent6">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8.8431061806656108E-2</c:v>
                    </c:pt>
                    <c:pt idx="1">
                      <c:v>1.225567881669308E-2</c:v>
                    </c:pt>
                    <c:pt idx="2">
                      <c:v>1.2678288431061807E-3</c:v>
                    </c:pt>
                    <c:pt idx="3">
                      <c:v>1.7960908610670893E-3</c:v>
                    </c:pt>
                    <c:pt idx="4">
                      <c:v>9.5087163232963554E-4</c:v>
                    </c:pt>
                  </c:numLit>
                </c:val>
                <c:extLst xmlns:c15="http://schemas.microsoft.com/office/drawing/2012/chart">
                  <c:ext xmlns:c16="http://schemas.microsoft.com/office/drawing/2014/chart" uri="{C3380CC4-5D6E-409C-BE32-E72D297353CC}">
                    <c16:uniqueId val="{00000021-CA4B-471D-9783-C7F2DD875070}"/>
                  </c:ext>
                </c:extLst>
              </c15:ser>
            </c15:filteredBarSeries>
          </c:ext>
        </c:extLst>
      </c:barChart>
      <c:catAx>
        <c:axId val="18716979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386944"/>
        <c:crosses val="autoZero"/>
        <c:auto val="1"/>
        <c:lblAlgn val="ctr"/>
        <c:lblOffset val="100"/>
        <c:noMultiLvlLbl val="0"/>
      </c:catAx>
      <c:valAx>
        <c:axId val="1903869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7169792"/>
        <c:crosses val="autoZero"/>
        <c:crossBetween val="between"/>
        <c:majorUnit val="0.1"/>
      </c:valAx>
      <c:spPr>
        <a:solidFill>
          <a:schemeClr val="bg1"/>
        </a:solidFill>
        <a:ln>
          <a:noFill/>
        </a:ln>
        <a:effectLst/>
      </c:spPr>
    </c:plotArea>
    <c:legend>
      <c:legendPos val="r"/>
      <c:layout>
        <c:manualLayout>
          <c:xMode val="edge"/>
          <c:yMode val="edge"/>
          <c:x val="0.88101666885911345"/>
          <c:y val="0.13928830995087949"/>
          <c:w val="0.10903489308225499"/>
          <c:h val="0.557721022520626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566" l="0.70000000000000062" r="0.70000000000000062" t="0.75000000000000566"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0859234700925E-2"/>
          <c:y val="0.13380792654566545"/>
          <c:w val="0.78776965379327579"/>
          <c:h val="0.70700411944813135"/>
        </c:manualLayout>
      </c:layout>
      <c:barChart>
        <c:barDir val="col"/>
        <c:grouping val="clustered"/>
        <c:varyColors val="0"/>
        <c:ser>
          <c:idx val="30"/>
          <c:order val="29"/>
          <c:tx>
            <c:v>2016-2017</c:v>
          </c:tx>
          <c:spPr>
            <a:solidFill>
              <a:schemeClr val="accent1">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0.25859626529298135</c:v>
              </c:pt>
              <c:pt idx="1">
                <c:v>0.60218931101094653</c:v>
              </c:pt>
              <c:pt idx="2">
                <c:v>6.1944623309723119E-2</c:v>
              </c:pt>
              <c:pt idx="3">
                <c:v>2.9491307147456534E-2</c:v>
              </c:pt>
              <c:pt idx="4">
                <c:v>6.6967160334835798E-3</c:v>
              </c:pt>
            </c:numLit>
          </c:val>
          <c:extLst>
            <c:ext xmlns:c16="http://schemas.microsoft.com/office/drawing/2014/chart" uri="{C3380CC4-5D6E-409C-BE32-E72D297353CC}">
              <c16:uniqueId val="{00000000-D20F-4FCC-9E8D-71A3D344AF72}"/>
            </c:ext>
          </c:extLst>
        </c:ser>
        <c:ser>
          <c:idx val="31"/>
          <c:order val="30"/>
          <c:tx>
            <c:v>2017-2018</c:v>
          </c:tx>
          <c:spPr>
            <a:solidFill>
              <a:schemeClr val="accent2">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0.21108629975042689</c:v>
              </c:pt>
              <c:pt idx="1">
                <c:v>0.63930119532378826</c:v>
              </c:pt>
              <c:pt idx="2">
                <c:v>6.738473663470379E-2</c:v>
              </c:pt>
              <c:pt idx="3">
                <c:v>2.7190332326283987E-2</c:v>
              </c:pt>
              <c:pt idx="4">
                <c:v>7.7499014843031653E-3</c:v>
              </c:pt>
            </c:numLit>
          </c:val>
          <c:extLst>
            <c:ext xmlns:c16="http://schemas.microsoft.com/office/drawing/2014/chart" uri="{C3380CC4-5D6E-409C-BE32-E72D297353CC}">
              <c16:uniqueId val="{00000001-D20F-4FCC-9E8D-71A3D344AF72}"/>
            </c:ext>
          </c:extLst>
        </c:ser>
        <c:ser>
          <c:idx val="32"/>
          <c:order val="31"/>
          <c:tx>
            <c:v>2018-2019</c:v>
          </c:tx>
          <c:spPr>
            <a:solidFill>
              <a:schemeClr val="accent3">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0.17618031475060017</c:v>
              </c:pt>
              <c:pt idx="1">
                <c:v>0.6704454521205655</c:v>
              </c:pt>
              <c:pt idx="2">
                <c:v>7.9221125633502268E-2</c:v>
              </c:pt>
              <c:pt idx="3">
                <c:v>2.840757535342758E-2</c:v>
              </c:pt>
              <c:pt idx="4">
                <c:v>5.4681248332888767E-3</c:v>
              </c:pt>
            </c:numLit>
          </c:val>
          <c:extLst>
            <c:ext xmlns:c16="http://schemas.microsoft.com/office/drawing/2014/chart" uri="{C3380CC4-5D6E-409C-BE32-E72D297353CC}">
              <c16:uniqueId val="{00000002-D20F-4FCC-9E8D-71A3D344AF72}"/>
            </c:ext>
          </c:extLst>
        </c:ser>
        <c:ser>
          <c:idx val="33"/>
          <c:order val="32"/>
          <c:tx>
            <c:v>2019-2020*</c:v>
          </c:tx>
          <c:spPr>
            <a:solidFill>
              <a:schemeClr val="accent4">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0.16145566376217324</c:v>
              </c:pt>
              <c:pt idx="1">
                <c:v>0.65556125064069704</c:v>
              </c:pt>
              <c:pt idx="2">
                <c:v>9.5677430377584138E-2</c:v>
              </c:pt>
              <c:pt idx="3">
                <c:v>3.7416709379805228E-2</c:v>
              </c:pt>
              <c:pt idx="4">
                <c:v>9.3968904835127279E-3</c:v>
              </c:pt>
            </c:numLit>
          </c:val>
          <c:extLst>
            <c:ext xmlns:c16="http://schemas.microsoft.com/office/drawing/2014/chart" uri="{C3380CC4-5D6E-409C-BE32-E72D297353CC}">
              <c16:uniqueId val="{00000003-D20F-4FCC-9E8D-71A3D344AF72}"/>
            </c:ext>
          </c:extLst>
        </c:ser>
        <c:dLbls>
          <c:showLegendKey val="0"/>
          <c:showVal val="1"/>
          <c:showCatName val="0"/>
          <c:showSerName val="0"/>
          <c:showPercent val="0"/>
          <c:showBubbleSize val="0"/>
        </c:dLbls>
        <c:gapWidth val="150"/>
        <c:axId val="190428288"/>
        <c:axId val="190429824"/>
        <c:extLst>
          <c:ext xmlns:c15="http://schemas.microsoft.com/office/drawing/2012/chart" uri="{02D57815-91ED-43cb-92C2-25804820EDAC}">
            <c15:filteredBarSeries>
              <c15:ser>
                <c:idx val="3"/>
                <c:order val="0"/>
                <c:tx>
                  <c:v>ANNUAL TOTAL</c:v>
                </c:tx>
                <c:spPr>
                  <a:solidFill>
                    <a:schemeClr val="accent4"/>
                  </a:solidFill>
                  <a:ln>
                    <a:noFill/>
                  </a:ln>
                  <a:effectLst/>
                </c:spPr>
                <c:invertIfNegative val="0"/>
                <c:dLbls>
                  <c:dLbl>
                    <c:idx val="0"/>
                    <c:layout>
                      <c:manualLayout>
                        <c:x val="4.9813200498132005E-3"/>
                        <c:y val="0"/>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4-D20F-4FCC-9E8D-71A3D344AF72}"/>
                      </c:ext>
                    </c:extLst>
                  </c:dLbl>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c:ext xmlns:c16="http://schemas.microsoft.com/office/drawing/2014/chart" uri="{C3380CC4-5D6E-409C-BE32-E72D297353CC}">
                    <c16:uniqueId val="{00000005-D20F-4FCC-9E8D-71A3D344AF72}"/>
                  </c:ext>
                </c:extLst>
              </c15:ser>
            </c15:filteredBarSeries>
            <c15:filteredBarSeries>
              <c15:ser>
                <c:idx val="4"/>
                <c:order val="1"/>
                <c:tx>
                  <c:v>2004-2005</c:v>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834</c:v>
                    </c:pt>
                    <c:pt idx="1">
                      <c:v>3330</c:v>
                    </c:pt>
                    <c:pt idx="2">
                      <c:v>200</c:v>
                    </c:pt>
                    <c:pt idx="3">
                      <c:v>78</c:v>
                    </c:pt>
                    <c:pt idx="4">
                      <c:v>25</c:v>
                    </c:pt>
                  </c:numLit>
                </c:val>
                <c:extLst xmlns:c15="http://schemas.microsoft.com/office/drawing/2012/chart">
                  <c:ext xmlns:c16="http://schemas.microsoft.com/office/drawing/2014/chart" uri="{C3380CC4-5D6E-409C-BE32-E72D297353CC}">
                    <c16:uniqueId val="{00000006-D20F-4FCC-9E8D-71A3D344AF72}"/>
                  </c:ext>
                </c:extLst>
              </c15:ser>
            </c15:filteredBarSeries>
            <c15:filteredBarSeries>
              <c15:ser>
                <c:idx val="5"/>
                <c:order val="2"/>
                <c:tx>
                  <c:v>2005-2006</c:v>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1197</c:v>
                    </c:pt>
                    <c:pt idx="1">
                      <c:v>4038</c:v>
                    </c:pt>
                    <c:pt idx="2">
                      <c:v>203</c:v>
                    </c:pt>
                    <c:pt idx="3">
                      <c:v>113</c:v>
                    </c:pt>
                    <c:pt idx="4">
                      <c:v>31</c:v>
                    </c:pt>
                  </c:numLit>
                </c:val>
                <c:extLst xmlns:c15="http://schemas.microsoft.com/office/drawing/2012/chart">
                  <c:ext xmlns:c16="http://schemas.microsoft.com/office/drawing/2014/chart" uri="{C3380CC4-5D6E-409C-BE32-E72D297353CC}">
                    <c16:uniqueId val="{00000007-D20F-4FCC-9E8D-71A3D344AF72}"/>
                  </c:ext>
                </c:extLst>
              </c15:ser>
            </c15:filteredBarSeries>
            <c15:filteredBarSeries>
              <c15:ser>
                <c:idx val="6"/>
                <c:order val="3"/>
                <c:tx>
                  <c:v>2006-2007</c:v>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1844</c:v>
                    </c:pt>
                    <c:pt idx="1">
                      <c:v>4481</c:v>
                    </c:pt>
                    <c:pt idx="2">
                      <c:v>251</c:v>
                    </c:pt>
                    <c:pt idx="3">
                      <c:v>104</c:v>
                    </c:pt>
                    <c:pt idx="4">
                      <c:v>41</c:v>
                    </c:pt>
                  </c:numLit>
                </c:val>
                <c:extLst xmlns:c15="http://schemas.microsoft.com/office/drawing/2012/chart">
                  <c:ext xmlns:c16="http://schemas.microsoft.com/office/drawing/2014/chart" uri="{C3380CC4-5D6E-409C-BE32-E72D297353CC}">
                    <c16:uniqueId val="{00000008-D20F-4FCC-9E8D-71A3D344AF72}"/>
                  </c:ext>
                </c:extLst>
              </c15:ser>
            </c15:filteredBarSeries>
            <c15:filteredBarSeries>
              <c15:ser>
                <c:idx val="1"/>
                <c:order val="4"/>
                <c:tx>
                  <c:v>2008-2009</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2446</c:v>
                    </c:pt>
                    <c:pt idx="1">
                      <c:v>4709</c:v>
                    </c:pt>
                    <c:pt idx="2">
                      <c:v>247</c:v>
                    </c:pt>
                    <c:pt idx="3">
                      <c:v>96</c:v>
                    </c:pt>
                    <c:pt idx="4">
                      <c:v>31</c:v>
                    </c:pt>
                  </c:numLit>
                </c:val>
                <c:extLst xmlns:c15="http://schemas.microsoft.com/office/drawing/2012/chart">
                  <c:ext xmlns:c16="http://schemas.microsoft.com/office/drawing/2014/chart" uri="{C3380CC4-5D6E-409C-BE32-E72D297353CC}">
                    <c16:uniqueId val="{00000009-D20F-4FCC-9E8D-71A3D344AF72}"/>
                  </c:ext>
                </c:extLst>
              </c15:ser>
            </c15:filteredBarSeries>
            <c15:filteredBarSeries>
              <c15:ser>
                <c:idx val="2"/>
                <c:order val="5"/>
                <c:tx>
                  <c:v>2009-2010</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2342</c:v>
                    </c:pt>
                    <c:pt idx="1">
                      <c:v>4791</c:v>
                    </c:pt>
                    <c:pt idx="2">
                      <c:v>380</c:v>
                    </c:pt>
                    <c:pt idx="3">
                      <c:v>134</c:v>
                    </c:pt>
                    <c:pt idx="4">
                      <c:v>52</c:v>
                    </c:pt>
                  </c:numLit>
                </c:val>
                <c:extLst xmlns:c15="http://schemas.microsoft.com/office/drawing/2012/chart">
                  <c:ext xmlns:c16="http://schemas.microsoft.com/office/drawing/2014/chart" uri="{C3380CC4-5D6E-409C-BE32-E72D297353CC}">
                    <c16:uniqueId val="{0000000A-D20F-4FCC-9E8D-71A3D344AF72}"/>
                  </c:ext>
                </c:extLst>
              </c15:ser>
            </c15:filteredBarSeries>
            <c15:filteredBarSeries>
              <c15:ser>
                <c:idx val="7"/>
                <c:order val="6"/>
                <c:tx>
                  <c:v>2010-2011</c:v>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2158</c:v>
                    </c:pt>
                    <c:pt idx="1">
                      <c:v>5046</c:v>
                    </c:pt>
                    <c:pt idx="2">
                      <c:v>384</c:v>
                    </c:pt>
                    <c:pt idx="3">
                      <c:v>163</c:v>
                    </c:pt>
                    <c:pt idx="4">
                      <c:v>47</c:v>
                    </c:pt>
                  </c:numLit>
                </c:val>
                <c:extLst xmlns:c15="http://schemas.microsoft.com/office/drawing/2012/chart">
                  <c:ext xmlns:c16="http://schemas.microsoft.com/office/drawing/2014/chart" uri="{C3380CC4-5D6E-409C-BE32-E72D297353CC}">
                    <c16:uniqueId val="{0000000B-D20F-4FCC-9E8D-71A3D344AF72}"/>
                  </c:ext>
                </c:extLst>
              </c15:ser>
            </c15:filteredBarSeries>
            <c15:filteredBarSeries>
              <c15:ser>
                <c:idx val="8"/>
                <c:order val="7"/>
                <c:tx>
                  <c:v>2011-2012</c:v>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2634</c:v>
                    </c:pt>
                    <c:pt idx="1">
                      <c:v>6422</c:v>
                    </c:pt>
                    <c:pt idx="2">
                      <c:v>480</c:v>
                    </c:pt>
                    <c:pt idx="3">
                      <c:v>192</c:v>
                    </c:pt>
                    <c:pt idx="4">
                      <c:v>53</c:v>
                    </c:pt>
                  </c:numLit>
                </c:val>
                <c:extLst xmlns:c15="http://schemas.microsoft.com/office/drawing/2012/chart">
                  <c:ext xmlns:c16="http://schemas.microsoft.com/office/drawing/2014/chart" uri="{C3380CC4-5D6E-409C-BE32-E72D297353CC}">
                    <c16:uniqueId val="{0000000C-D20F-4FCC-9E8D-71A3D344AF72}"/>
                  </c:ext>
                </c:extLst>
              </c15:ser>
            </c15:filteredBarSeries>
            <c15:filteredBarSeries>
              <c15:ser>
                <c:idx val="9"/>
                <c:order val="8"/>
                <c:tx>
                  <c:v>2012-2013</c:v>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2357</c:v>
                    </c:pt>
                    <c:pt idx="1">
                      <c:v>5916</c:v>
                    </c:pt>
                    <c:pt idx="2">
                      <c:v>462</c:v>
                    </c:pt>
                    <c:pt idx="3">
                      <c:v>176</c:v>
                    </c:pt>
                    <c:pt idx="4">
                      <c:v>48</c:v>
                    </c:pt>
                  </c:numLit>
                </c:val>
                <c:extLst xmlns:c15="http://schemas.microsoft.com/office/drawing/2012/chart">
                  <c:ext xmlns:c16="http://schemas.microsoft.com/office/drawing/2014/chart" uri="{C3380CC4-5D6E-409C-BE32-E72D297353CC}">
                    <c16:uniqueId val="{0000000D-D20F-4FCC-9E8D-71A3D344AF72}"/>
                  </c:ext>
                </c:extLst>
              </c15:ser>
            </c15:filteredBarSeries>
            <c15:filteredBarSeries>
              <c15:ser>
                <c:idx val="10"/>
                <c:order val="9"/>
                <c:tx>
                  <c:v>2013-2014</c:v>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2588</c:v>
                    </c:pt>
                    <c:pt idx="1">
                      <c:v>5797</c:v>
                    </c:pt>
                    <c:pt idx="2">
                      <c:v>538</c:v>
                    </c:pt>
                    <c:pt idx="3">
                      <c:v>201</c:v>
                    </c:pt>
                    <c:pt idx="4">
                      <c:v>48</c:v>
                    </c:pt>
                  </c:numLit>
                </c:val>
                <c:extLst xmlns:c15="http://schemas.microsoft.com/office/drawing/2012/chart">
                  <c:ext xmlns:c16="http://schemas.microsoft.com/office/drawing/2014/chart" uri="{C3380CC4-5D6E-409C-BE32-E72D297353CC}">
                    <c16:uniqueId val="{0000000E-D20F-4FCC-9E8D-71A3D344AF72}"/>
                  </c:ext>
                </c:extLst>
              </c15:ser>
            </c15:filteredBarSeries>
            <c15:filteredBarSeries>
              <c15:ser>
                <c:idx val="11"/>
                <c:order val="10"/>
                <c:tx>
                  <c:v>2014-2015</c:v>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1935</c:v>
                    </c:pt>
                    <c:pt idx="1">
                      <c:v>5365</c:v>
                    </c:pt>
                    <c:pt idx="2">
                      <c:v>462</c:v>
                    </c:pt>
                    <c:pt idx="3">
                      <c:v>215</c:v>
                    </c:pt>
                    <c:pt idx="4">
                      <c:v>52</c:v>
                    </c:pt>
                  </c:numLit>
                </c:val>
                <c:extLst xmlns:c15="http://schemas.microsoft.com/office/drawing/2012/chart">
                  <c:ext xmlns:c16="http://schemas.microsoft.com/office/drawing/2014/chart" uri="{C3380CC4-5D6E-409C-BE32-E72D297353CC}">
                    <c16:uniqueId val="{0000000F-D20F-4FCC-9E8D-71A3D344AF72}"/>
                  </c:ext>
                </c:extLst>
              </c15:ser>
            </c15:filteredBarSeries>
            <c15:filteredBarSeries>
              <c15:ser>
                <c:idx val="12"/>
                <c:order val="11"/>
                <c:tx>
                  <c:v>2015-2016</c:v>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2442</c:v>
                    </c:pt>
                    <c:pt idx="1">
                      <c:v>5816</c:v>
                    </c:pt>
                    <c:pt idx="2">
                      <c:v>529</c:v>
                    </c:pt>
                    <c:pt idx="3">
                      <c:v>232</c:v>
                    </c:pt>
                    <c:pt idx="4">
                      <c:v>61</c:v>
                    </c:pt>
                  </c:numLit>
                </c:val>
                <c:extLst xmlns:c15="http://schemas.microsoft.com/office/drawing/2012/chart">
                  <c:ext xmlns:c16="http://schemas.microsoft.com/office/drawing/2014/chart" uri="{C3380CC4-5D6E-409C-BE32-E72D297353CC}">
                    <c16:uniqueId val="{00000010-D20F-4FCC-9E8D-71A3D344AF72}"/>
                  </c:ext>
                </c:extLst>
              </c15:ser>
            </c15:filteredBarSeries>
            <c15:filteredBarSeries>
              <c15:ser>
                <c:idx val="13"/>
                <c:order val="12"/>
                <c:tx>
                  <c:v>2016-2017</c:v>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2008</c:v>
                    </c:pt>
                    <c:pt idx="1">
                      <c:v>4676</c:v>
                    </c:pt>
                    <c:pt idx="2">
                      <c:v>481</c:v>
                    </c:pt>
                    <c:pt idx="3">
                      <c:v>229</c:v>
                    </c:pt>
                    <c:pt idx="4">
                      <c:v>52</c:v>
                    </c:pt>
                  </c:numLit>
                </c:val>
                <c:extLst xmlns:c15="http://schemas.microsoft.com/office/drawing/2012/chart">
                  <c:ext xmlns:c16="http://schemas.microsoft.com/office/drawing/2014/chart" uri="{C3380CC4-5D6E-409C-BE32-E72D297353CC}">
                    <c16:uniqueId val="{00000011-D20F-4FCC-9E8D-71A3D344AF72}"/>
                  </c:ext>
                </c:extLst>
              </c15:ser>
            </c15:filteredBarSeries>
            <c15:filteredBarSeries>
              <c15:ser>
                <c:idx val="14"/>
                <c:order val="13"/>
                <c:tx>
                  <c:v>2017-2018</c:v>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1607</c:v>
                    </c:pt>
                    <c:pt idx="1">
                      <c:v>4867</c:v>
                    </c:pt>
                    <c:pt idx="2">
                      <c:v>513</c:v>
                    </c:pt>
                    <c:pt idx="3">
                      <c:v>207</c:v>
                    </c:pt>
                    <c:pt idx="4">
                      <c:v>59</c:v>
                    </c:pt>
                  </c:numLit>
                </c:val>
                <c:extLst xmlns:c15="http://schemas.microsoft.com/office/drawing/2012/chart">
                  <c:ext xmlns:c16="http://schemas.microsoft.com/office/drawing/2014/chart" uri="{C3380CC4-5D6E-409C-BE32-E72D297353CC}">
                    <c16:uniqueId val="{00000012-D20F-4FCC-9E8D-71A3D344AF72}"/>
                  </c:ext>
                </c:extLst>
              </c15:ser>
            </c15:filteredBarSeries>
            <c15:filteredBarSeries>
              <c15:ser>
                <c:idx val="15"/>
                <c:order val="14"/>
                <c:tx>
                  <c:v>2018-2019</c:v>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1321</c:v>
                    </c:pt>
                    <c:pt idx="1">
                      <c:v>5027</c:v>
                    </c:pt>
                    <c:pt idx="2">
                      <c:v>594</c:v>
                    </c:pt>
                    <c:pt idx="3">
                      <c:v>213</c:v>
                    </c:pt>
                    <c:pt idx="4">
                      <c:v>41</c:v>
                    </c:pt>
                  </c:numLit>
                </c:val>
                <c:extLst xmlns:c15="http://schemas.microsoft.com/office/drawing/2012/chart">
                  <c:ext xmlns:c16="http://schemas.microsoft.com/office/drawing/2014/chart" uri="{C3380CC4-5D6E-409C-BE32-E72D297353CC}">
                    <c16:uniqueId val="{00000013-D20F-4FCC-9E8D-71A3D344AF72}"/>
                  </c:ext>
                </c:extLst>
              </c15:ser>
            </c15:filteredBarSeries>
            <c15:filteredBarSeries>
              <c15:ser>
                <c:idx val="16"/>
                <c:order val="15"/>
                <c:tx>
                  <c:v>2019-2020*</c:v>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945</c:v>
                    </c:pt>
                    <c:pt idx="1">
                      <c:v>3837</c:v>
                    </c:pt>
                    <c:pt idx="2">
                      <c:v>560</c:v>
                    </c:pt>
                    <c:pt idx="3">
                      <c:v>219</c:v>
                    </c:pt>
                    <c:pt idx="4">
                      <c:v>55</c:v>
                    </c:pt>
                  </c:numLit>
                </c:val>
                <c:extLst xmlns:c15="http://schemas.microsoft.com/office/drawing/2012/chart">
                  <c:ext xmlns:c16="http://schemas.microsoft.com/office/drawing/2014/chart" uri="{C3380CC4-5D6E-409C-BE32-E72D297353CC}">
                    <c16:uniqueId val="{00000014-D20F-4FCC-9E8D-71A3D344AF72}"/>
                  </c:ext>
                </c:extLst>
              </c15:ser>
            </c15:filteredBarSeries>
            <c15:filteredBarSeries>
              <c15:ser>
                <c:idx val="17"/>
                <c:order val="16"/>
                <c:tx>
                  <c:v>ANNUAL PERCENTAGE</c:v>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xmlns:c15="http://schemas.microsoft.com/office/drawing/2012/chart">
                  <c:ext xmlns:c16="http://schemas.microsoft.com/office/drawing/2014/chart" uri="{C3380CC4-5D6E-409C-BE32-E72D297353CC}">
                    <c16:uniqueId val="{00000015-D20F-4FCC-9E8D-71A3D344AF72}"/>
                  </c:ext>
                </c:extLst>
              </c15:ser>
            </c15:filteredBarSeries>
            <c15:filteredBarSeries>
              <c15:ser>
                <c:idx val="18"/>
                <c:order val="17"/>
                <c:tx>
                  <c:v>2004-2005</c:v>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0.17943201376936316</c:v>
                    </c:pt>
                    <c:pt idx="1">
                      <c:v>0.71643717728055079</c:v>
                    </c:pt>
                    <c:pt idx="2">
                      <c:v>4.3029259896729774E-2</c:v>
                    </c:pt>
                    <c:pt idx="3">
                      <c:v>1.6781411359724614E-2</c:v>
                    </c:pt>
                    <c:pt idx="4">
                      <c:v>5.3786574870912218E-3</c:v>
                    </c:pt>
                  </c:numLit>
                </c:val>
                <c:extLst xmlns:c15="http://schemas.microsoft.com/office/drawing/2012/chart">
                  <c:ext xmlns:c16="http://schemas.microsoft.com/office/drawing/2014/chart" uri="{C3380CC4-5D6E-409C-BE32-E72D297353CC}">
                    <c16:uniqueId val="{00000016-D20F-4FCC-9E8D-71A3D344AF72}"/>
                  </c:ext>
                </c:extLst>
              </c15:ser>
            </c15:filteredBarSeries>
            <c15:filteredBarSeries>
              <c15:ser>
                <c:idx val="19"/>
                <c:order val="18"/>
                <c:tx>
                  <c:v>2005-2006</c:v>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0.20691443388072603</c:v>
                    </c:pt>
                    <c:pt idx="1">
                      <c:v>0.69801210025929128</c:v>
                    </c:pt>
                    <c:pt idx="2">
                      <c:v>3.5090751944684528E-2</c:v>
                    </c:pt>
                    <c:pt idx="3">
                      <c:v>1.9533275713050993E-2</c:v>
                    </c:pt>
                    <c:pt idx="4">
                      <c:v>5.3586862575626618E-3</c:v>
                    </c:pt>
                  </c:numLit>
                </c:val>
                <c:extLst xmlns:c15="http://schemas.microsoft.com/office/drawing/2012/chart">
                  <c:ext xmlns:c16="http://schemas.microsoft.com/office/drawing/2014/chart" uri="{C3380CC4-5D6E-409C-BE32-E72D297353CC}">
                    <c16:uniqueId val="{00000017-D20F-4FCC-9E8D-71A3D344AF72}"/>
                  </c:ext>
                </c:extLst>
              </c15:ser>
            </c15:filteredBarSeries>
            <c15:filteredBarSeries>
              <c15:ser>
                <c:idx val="20"/>
                <c:order val="19"/>
                <c:tx>
                  <c:v>2006-2007</c:v>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0.26860888565185725</c:v>
                    </c:pt>
                    <c:pt idx="1">
                      <c:v>0.65273124544792427</c:v>
                    </c:pt>
                    <c:pt idx="2">
                      <c:v>3.6562272396212674E-2</c:v>
                    </c:pt>
                    <c:pt idx="3">
                      <c:v>1.5149308084486526E-2</c:v>
                    </c:pt>
                    <c:pt idx="4">
                      <c:v>5.9723233794610345E-3</c:v>
                    </c:pt>
                  </c:numLit>
                </c:val>
                <c:extLst xmlns:c15="http://schemas.microsoft.com/office/drawing/2012/chart">
                  <c:ext xmlns:c16="http://schemas.microsoft.com/office/drawing/2014/chart" uri="{C3380CC4-5D6E-409C-BE32-E72D297353CC}">
                    <c16:uniqueId val="{00000018-D20F-4FCC-9E8D-71A3D344AF72}"/>
                  </c:ext>
                </c:extLst>
              </c15:ser>
            </c15:filteredBarSeries>
            <c15:filteredBarSeries>
              <c15:ser>
                <c:idx val="21"/>
                <c:order val="20"/>
                <c:tx>
                  <c:v>2007-2008</c:v>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0.3065051204384826</c:v>
                    </c:pt>
                    <c:pt idx="1">
                      <c:v>0.6176258473965095</c:v>
                    </c:pt>
                    <c:pt idx="2">
                      <c:v>3.98096062310688E-2</c:v>
                    </c:pt>
                    <c:pt idx="3">
                      <c:v>1.2981393336218087E-2</c:v>
                    </c:pt>
                    <c:pt idx="4">
                      <c:v>3.8944180008654264E-3</c:v>
                    </c:pt>
                  </c:numLit>
                </c:val>
                <c:extLst xmlns:c15="http://schemas.microsoft.com/office/drawing/2012/chart">
                  <c:ext xmlns:c16="http://schemas.microsoft.com/office/drawing/2014/chart" uri="{C3380CC4-5D6E-409C-BE32-E72D297353CC}">
                    <c16:uniqueId val="{00000019-D20F-4FCC-9E8D-71A3D344AF72}"/>
                  </c:ext>
                </c:extLst>
              </c15:ser>
            </c15:filteredBarSeries>
            <c15:filteredBarSeries>
              <c15:ser>
                <c:idx val="22"/>
                <c:order val="21"/>
                <c:tx>
                  <c:v>2008-2009</c:v>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0.31630673735936893</c:v>
                    </c:pt>
                    <c:pt idx="1">
                      <c:v>0.60894866158024052</c:v>
                    </c:pt>
                    <c:pt idx="2">
                      <c:v>3.1941031941031942E-2</c:v>
                    </c:pt>
                    <c:pt idx="3">
                      <c:v>1.2414328203801887E-2</c:v>
                    </c:pt>
                    <c:pt idx="4">
                      <c:v>4.0087934824776933E-3</c:v>
                    </c:pt>
                  </c:numLit>
                </c:val>
                <c:extLst xmlns:c15="http://schemas.microsoft.com/office/drawing/2012/chart">
                  <c:ext xmlns:c16="http://schemas.microsoft.com/office/drawing/2014/chart" uri="{C3380CC4-5D6E-409C-BE32-E72D297353CC}">
                    <c16:uniqueId val="{0000001A-D20F-4FCC-9E8D-71A3D344AF72}"/>
                  </c:ext>
                </c:extLst>
              </c15:ser>
            </c15:filteredBarSeries>
            <c15:filteredBarSeries>
              <c15:ser>
                <c:idx val="23"/>
                <c:order val="22"/>
                <c:tx>
                  <c:v>2009-2010</c:v>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0.29634316082500317</c:v>
                    </c:pt>
                    <c:pt idx="1">
                      <c:v>0.60622548399342024</c:v>
                    </c:pt>
                    <c:pt idx="2">
                      <c:v>4.8083006453245605E-2</c:v>
                    </c:pt>
                    <c:pt idx="3">
                      <c:v>1.6955586486144501E-2</c:v>
                    </c:pt>
                    <c:pt idx="4">
                      <c:v>6.5797798304441353E-3</c:v>
                    </c:pt>
                  </c:numLit>
                </c:val>
                <c:extLst xmlns:c15="http://schemas.microsoft.com/office/drawing/2012/chart">
                  <c:ext xmlns:c16="http://schemas.microsoft.com/office/drawing/2014/chart" uri="{C3380CC4-5D6E-409C-BE32-E72D297353CC}">
                    <c16:uniqueId val="{0000001B-D20F-4FCC-9E8D-71A3D344AF72}"/>
                  </c:ext>
                </c:extLst>
              </c15:ser>
            </c15:filteredBarSeries>
            <c15:filteredBarSeries>
              <c15:ser>
                <c:idx val="24"/>
                <c:order val="23"/>
                <c:tx>
                  <c:v>2010-2011</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0.26794139557983609</c:v>
                    </c:pt>
                    <c:pt idx="1">
                      <c:v>0.62652098336230444</c:v>
                    </c:pt>
                    <c:pt idx="2">
                      <c:v>4.7678172336727095E-2</c:v>
                    </c:pt>
                    <c:pt idx="3">
                      <c:v>2.0238390861683636E-2</c:v>
                    </c:pt>
                    <c:pt idx="4">
                      <c:v>5.8356096349639931E-3</c:v>
                    </c:pt>
                  </c:numLit>
                </c:val>
                <c:extLst xmlns:c15="http://schemas.microsoft.com/office/drawing/2012/chart">
                  <c:ext xmlns:c16="http://schemas.microsoft.com/office/drawing/2014/chart" uri="{C3380CC4-5D6E-409C-BE32-E72D297353CC}">
                    <c16:uniqueId val="{0000001C-D20F-4FCC-9E8D-71A3D344AF72}"/>
                  </c:ext>
                </c:extLst>
              </c15:ser>
            </c15:filteredBarSeries>
            <c15:filteredBarSeries>
              <c15:ser>
                <c:idx val="25"/>
                <c:order val="24"/>
                <c:tx>
                  <c:v>2011-2012</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0.26146515783204288</c:v>
                    </c:pt>
                    <c:pt idx="1">
                      <c:v>0.63748262854873938</c:v>
                    </c:pt>
                    <c:pt idx="2">
                      <c:v>4.7647409172126266E-2</c:v>
                    </c:pt>
                    <c:pt idx="3">
                      <c:v>1.9058963668850508E-2</c:v>
                    </c:pt>
                    <c:pt idx="4">
                      <c:v>5.2610680960889422E-3</c:v>
                    </c:pt>
                  </c:numLit>
                </c:val>
                <c:extLst xmlns:c15="http://schemas.microsoft.com/office/drawing/2012/chart">
                  <c:ext xmlns:c16="http://schemas.microsoft.com/office/drawing/2014/chart" uri="{C3380CC4-5D6E-409C-BE32-E72D297353CC}">
                    <c16:uniqueId val="{0000001D-D20F-4FCC-9E8D-71A3D344AF72}"/>
                  </c:ext>
                </c:extLst>
              </c15:ser>
            </c15:filteredBarSeries>
            <c15:filteredBarSeries>
              <c15:ser>
                <c:idx val="26"/>
                <c:order val="25"/>
                <c:tx>
                  <c:v>2012-2013</c:v>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0.25470066998054897</c:v>
                    </c:pt>
                    <c:pt idx="1">
                      <c:v>0.63929111735465749</c:v>
                    </c:pt>
                    <c:pt idx="2">
                      <c:v>4.9924357034795766E-2</c:v>
                    </c:pt>
                    <c:pt idx="3">
                      <c:v>1.9018802679922196E-2</c:v>
                    </c:pt>
                    <c:pt idx="4">
                      <c:v>5.1869461854333263E-3</c:v>
                    </c:pt>
                  </c:numLit>
                </c:val>
                <c:extLst xmlns:c15="http://schemas.microsoft.com/office/drawing/2012/chart">
                  <c:ext xmlns:c16="http://schemas.microsoft.com/office/drawing/2014/chart" uri="{C3380CC4-5D6E-409C-BE32-E72D297353CC}">
                    <c16:uniqueId val="{0000001E-D20F-4FCC-9E8D-71A3D344AF72}"/>
                  </c:ext>
                </c:extLst>
              </c15:ser>
            </c15:filteredBarSeries>
            <c15:filteredBarSeries>
              <c15:ser>
                <c:idx val="27"/>
                <c:order val="26"/>
                <c:tx>
                  <c:v>2013-2014</c:v>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0.27360186066180359</c:v>
                    </c:pt>
                    <c:pt idx="1">
                      <c:v>0.61285548155196112</c:v>
                    </c:pt>
                    <c:pt idx="2">
                      <c:v>5.6877048313775241E-2</c:v>
                    </c:pt>
                    <c:pt idx="3">
                      <c:v>2.1249603552172536E-2</c:v>
                    </c:pt>
                    <c:pt idx="4">
                      <c:v>5.0745321915635902E-3</c:v>
                    </c:pt>
                  </c:numLit>
                </c:val>
                <c:extLst xmlns:c15="http://schemas.microsoft.com/office/drawing/2012/chart">
                  <c:ext xmlns:c16="http://schemas.microsoft.com/office/drawing/2014/chart" uri="{C3380CC4-5D6E-409C-BE32-E72D297353CC}">
                    <c16:uniqueId val="{0000001F-D20F-4FCC-9E8D-71A3D344AF72}"/>
                  </c:ext>
                </c:extLst>
              </c15:ser>
            </c15:filteredBarSeries>
            <c15:filteredBarSeries>
              <c15:ser>
                <c:idx val="28"/>
                <c:order val="27"/>
                <c:tx>
                  <c:v>2014-2015</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0.23162556858989705</c:v>
                    </c:pt>
                    <c:pt idx="1">
                      <c:v>0.64220732583193685</c:v>
                    </c:pt>
                    <c:pt idx="2">
                      <c:v>5.5302848934642088E-2</c:v>
                    </c:pt>
                    <c:pt idx="3">
                      <c:v>2.5736174287766339E-2</c:v>
                    </c:pt>
                    <c:pt idx="4">
                      <c:v>6.2245630835527895E-3</c:v>
                    </c:pt>
                  </c:numLit>
                </c:val>
                <c:extLst xmlns:c15="http://schemas.microsoft.com/office/drawing/2012/chart">
                  <c:ext xmlns:c16="http://schemas.microsoft.com/office/drawing/2014/chart" uri="{C3380CC4-5D6E-409C-BE32-E72D297353CC}">
                    <c16:uniqueId val="{00000020-D20F-4FCC-9E8D-71A3D344AF72}"/>
                  </c:ext>
                </c:extLst>
              </c15:ser>
            </c15:filteredBarSeries>
            <c15:filteredBarSeries>
              <c15:ser>
                <c:idx val="29"/>
                <c:order val="28"/>
                <c:tx>
                  <c:v>2015-2016</c:v>
                </c:tx>
                <c:spPr>
                  <a:solidFill>
                    <a:schemeClr val="accent6">
                      <a:lumMod val="60000"/>
                      <a:lumOff val="40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0.25800316957210778</c:v>
                    </c:pt>
                    <c:pt idx="1">
                      <c:v>0.61447437929212889</c:v>
                    </c:pt>
                    <c:pt idx="2">
                      <c:v>5.589012150026413E-2</c:v>
                    </c:pt>
                    <c:pt idx="3">
                      <c:v>2.451135763338616E-2</c:v>
                    </c:pt>
                    <c:pt idx="4">
                      <c:v>6.4447966191230853E-3</c:v>
                    </c:pt>
                  </c:numLit>
                </c:val>
                <c:extLst xmlns:c15="http://schemas.microsoft.com/office/drawing/2012/chart">
                  <c:ext xmlns:c16="http://schemas.microsoft.com/office/drawing/2014/chart" uri="{C3380CC4-5D6E-409C-BE32-E72D297353CC}">
                    <c16:uniqueId val="{00000021-D20F-4FCC-9E8D-71A3D344AF72}"/>
                  </c:ext>
                </c:extLst>
              </c15:ser>
            </c15:filteredBarSeries>
          </c:ext>
        </c:extLst>
      </c:barChart>
      <c:catAx>
        <c:axId val="19042828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429824"/>
        <c:crosses val="autoZero"/>
        <c:auto val="1"/>
        <c:lblAlgn val="ctr"/>
        <c:lblOffset val="100"/>
        <c:noMultiLvlLbl val="0"/>
      </c:catAx>
      <c:valAx>
        <c:axId val="19042982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42828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588" l="0.70000000000000062" r="0.70000000000000062" t="0.75000000000000588"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99112455082766E-2"/>
          <c:y val="0.13128879508618121"/>
          <c:w val="0.80826663439719193"/>
          <c:h val="0.65465354330708658"/>
        </c:manualLayout>
      </c:layout>
      <c:barChart>
        <c:barDir val="col"/>
        <c:grouping val="clustered"/>
        <c:varyColors val="0"/>
        <c:ser>
          <c:idx val="30"/>
          <c:order val="30"/>
          <c:tx>
            <c:v>2016-2017</c:v>
          </c:tx>
          <c:spPr>
            <a:solidFill>
              <a:schemeClr val="accent1">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9.0663232453316159E-2</c:v>
              </c:pt>
              <c:pt idx="1">
                <c:v>4.1210560206052802E-3</c:v>
              </c:pt>
              <c:pt idx="2">
                <c:v>7.7269800386348998E-4</c:v>
              </c:pt>
              <c:pt idx="3">
                <c:v>7.7269800386348998E-4</c:v>
              </c:pt>
              <c:pt idx="4">
                <c:v>1.8029620090148101E-3</c:v>
              </c:pt>
            </c:numLit>
          </c:val>
          <c:extLst>
            <c:ext xmlns:c16="http://schemas.microsoft.com/office/drawing/2014/chart" uri="{C3380CC4-5D6E-409C-BE32-E72D297353CC}">
              <c16:uniqueId val="{00000000-54B8-401C-ADFD-A2E01A9B2C68}"/>
            </c:ext>
          </c:extLst>
        </c:ser>
        <c:ser>
          <c:idx val="31"/>
          <c:order val="31"/>
          <c:tx>
            <c:v>2017-2018</c:v>
          </c:tx>
          <c:spPr>
            <a:solidFill>
              <a:schemeClr val="accent2">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8.6693813214238802E-2</c:v>
              </c:pt>
              <c:pt idx="1">
                <c:v>2.8897937738079599E-3</c:v>
              </c:pt>
              <c:pt idx="2">
                <c:v>9.1947983712071461E-4</c:v>
              </c:pt>
              <c:pt idx="3">
                <c:v>3.9406278733744913E-4</c:v>
              </c:pt>
              <c:pt idx="4">
                <c:v>1.7076054117956129E-3</c:v>
              </c:pt>
            </c:numLit>
          </c:val>
          <c:extLst>
            <c:ext xmlns:c16="http://schemas.microsoft.com/office/drawing/2014/chart" uri="{C3380CC4-5D6E-409C-BE32-E72D297353CC}">
              <c16:uniqueId val="{00000001-54B8-401C-ADFD-A2E01A9B2C68}"/>
            </c:ext>
          </c:extLst>
        </c:ser>
        <c:ser>
          <c:idx val="32"/>
          <c:order val="32"/>
          <c:tx>
            <c:v>2018-2019</c:v>
          </c:tx>
          <c:spPr>
            <a:solidFill>
              <a:schemeClr val="accent3">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0.10242731395038678</c:v>
              </c:pt>
              <c:pt idx="1">
                <c:v>4.6679114430514803E-3</c:v>
              </c:pt>
              <c:pt idx="2">
                <c:v>1.200320085356095E-3</c:v>
              </c:pt>
              <c:pt idx="3">
                <c:v>4.0010669511869834E-4</c:v>
              </c:pt>
              <c:pt idx="4">
                <c:v>9.3358228861029611E-4</c:v>
              </c:pt>
            </c:numLit>
          </c:val>
          <c:extLst>
            <c:ext xmlns:c16="http://schemas.microsoft.com/office/drawing/2014/chart" uri="{C3380CC4-5D6E-409C-BE32-E72D297353CC}">
              <c16:uniqueId val="{00000002-54B8-401C-ADFD-A2E01A9B2C68}"/>
            </c:ext>
          </c:extLst>
        </c:ser>
        <c:ser>
          <c:idx val="33"/>
          <c:order val="33"/>
          <c:tx>
            <c:v>2019-2020*</c:v>
          </c:tx>
          <c:spPr>
            <a:solidFill>
              <a:schemeClr val="accent4">
                <a:lumMod val="50000"/>
              </a:schemeClr>
            </a:solidFill>
            <a:ln>
              <a:noFill/>
            </a:ln>
            <a:effectLst/>
          </c:spPr>
          <c:invertIfNegative val="0"/>
          <c:dLbls>
            <c:numFmt formatCode="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9.5164872714847082E-2</c:v>
              </c:pt>
              <c:pt idx="1">
                <c:v>2.9044934221766614E-3</c:v>
              </c:pt>
              <c:pt idx="2">
                <c:v>8.5426277122842992E-4</c:v>
              </c:pt>
              <c:pt idx="3">
                <c:v>8.5426277122842992E-4</c:v>
              </c:pt>
              <c:pt idx="4">
                <c:v>1.1959678797198018E-3</c:v>
              </c:pt>
            </c:numLit>
          </c:val>
          <c:extLst>
            <c:ext xmlns:c16="http://schemas.microsoft.com/office/drawing/2014/chart" uri="{C3380CC4-5D6E-409C-BE32-E72D297353CC}">
              <c16:uniqueId val="{00000003-54B8-401C-ADFD-A2E01A9B2C68}"/>
            </c:ext>
          </c:extLst>
        </c:ser>
        <c:dLbls>
          <c:showLegendKey val="0"/>
          <c:showVal val="1"/>
          <c:showCatName val="0"/>
          <c:showSerName val="0"/>
          <c:showPercent val="0"/>
          <c:showBubbleSize val="0"/>
        </c:dLbls>
        <c:gapWidth val="150"/>
        <c:axId val="190467456"/>
        <c:axId val="190485632"/>
        <c:extLst>
          <c:ext xmlns:c15="http://schemas.microsoft.com/office/drawing/2012/chart" uri="{02D57815-91ED-43cb-92C2-25804820EDAC}">
            <c15:filteredBarSeries>
              <c15:ser>
                <c:idx val="3"/>
                <c:order val="0"/>
                <c:tx>
                  <c:v>ANNUAL TOTAL</c:v>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c:ext xmlns:c16="http://schemas.microsoft.com/office/drawing/2014/chart" uri="{C3380CC4-5D6E-409C-BE32-E72D297353CC}">
                    <c16:uniqueId val="{00000004-54B8-401C-ADFD-A2E01A9B2C68}"/>
                  </c:ext>
                </c:extLst>
              </c15:ser>
            </c15:filteredBarSeries>
            <c15:filteredBarSeries>
              <c15:ser>
                <c:idx val="4"/>
                <c:order val="1"/>
                <c:tx>
                  <c:v>2004-2005</c:v>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1683</c:v>
                    </c:pt>
                    <c:pt idx="1">
                      <c:v>26</c:v>
                    </c:pt>
                    <c:pt idx="2">
                      <c:v>11</c:v>
                    </c:pt>
                    <c:pt idx="3">
                      <c:v>6</c:v>
                    </c:pt>
                    <c:pt idx="4">
                      <c:v>6</c:v>
                    </c:pt>
                  </c:numLit>
                </c:val>
                <c:extLst xmlns:c15="http://schemas.microsoft.com/office/drawing/2012/chart">
                  <c:ext xmlns:c16="http://schemas.microsoft.com/office/drawing/2014/chart" uri="{C3380CC4-5D6E-409C-BE32-E72D297353CC}">
                    <c16:uniqueId val="{00000005-54B8-401C-ADFD-A2E01A9B2C68}"/>
                  </c:ext>
                </c:extLst>
              </c15:ser>
            </c15:filteredBarSeries>
            <c15:filteredBarSeries>
              <c15:ser>
                <c:idx val="5"/>
                <c:order val="2"/>
                <c:tx>
                  <c:v>2005-2006</c:v>
                </c:tx>
                <c:spPr>
                  <a:solidFill>
                    <a:schemeClr val="accent6"/>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2254</c:v>
                    </c:pt>
                    <c:pt idx="1">
                      <c:v>33</c:v>
                    </c:pt>
                    <c:pt idx="2">
                      <c:v>11</c:v>
                    </c:pt>
                    <c:pt idx="3">
                      <c:v>6</c:v>
                    </c:pt>
                    <c:pt idx="4">
                      <c:v>6</c:v>
                    </c:pt>
                  </c:numLit>
                </c:val>
                <c:extLst xmlns:c15="http://schemas.microsoft.com/office/drawing/2012/chart">
                  <c:ext xmlns:c16="http://schemas.microsoft.com/office/drawing/2014/chart" uri="{C3380CC4-5D6E-409C-BE32-E72D297353CC}">
                    <c16:uniqueId val="{00000006-54B8-401C-ADFD-A2E01A9B2C68}"/>
                  </c:ext>
                </c:extLst>
              </c15:ser>
            </c15:filteredBarSeries>
            <c15:filteredBarSeries>
              <c15:ser>
                <c:idx val="6"/>
                <c:order val="3"/>
                <c:tx>
                  <c:v>2006-2007</c:v>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Lit>
                    <c:ptCount val="5"/>
                    <c:pt idx="0">
                      <c:v>0</c:v>
                    </c:pt>
                    <c:pt idx="1">
                      <c:v>$1–$50,000</c:v>
                    </c:pt>
                    <c:pt idx="2">
                      <c:v>$50,001–
$100,000</c:v>
                    </c:pt>
                    <c:pt idx="3">
                      <c:v>$100,001–
$250,000</c:v>
                    </c:pt>
                    <c:pt idx="4">
                      <c:v>Over $250,000</c:v>
                    </c:pt>
                  </c:strLit>
                </c:cat>
                <c:val>
                  <c:numLit>
                    <c:formatCode>General</c:formatCode>
                    <c:ptCount val="5"/>
                    <c:pt idx="0">
                      <c:v>2653</c:v>
                    </c:pt>
                    <c:pt idx="1">
                      <c:v>29</c:v>
                    </c:pt>
                    <c:pt idx="2">
                      <c:v>9</c:v>
                    </c:pt>
                    <c:pt idx="3">
                      <c:v>11</c:v>
                    </c:pt>
                    <c:pt idx="4">
                      <c:v>8</c:v>
                    </c:pt>
                  </c:numLit>
                </c:val>
                <c:extLst xmlns:c15="http://schemas.microsoft.com/office/drawing/2012/chart">
                  <c:ext xmlns:c16="http://schemas.microsoft.com/office/drawing/2014/chart" uri="{C3380CC4-5D6E-409C-BE32-E72D297353CC}">
                    <c16:uniqueId val="{00000007-54B8-401C-ADFD-A2E01A9B2C68}"/>
                  </c:ext>
                </c:extLst>
              </c15:ser>
            </c15:filteredBarSeries>
            <c15:filteredBarSeries>
              <c15:ser>
                <c:idx val="0"/>
                <c:order val="4"/>
                <c:tx>
                  <c:v>2007-2008</c:v>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1671</c:v>
                    </c:pt>
                    <c:pt idx="1">
                      <c:v>26</c:v>
                    </c:pt>
                    <c:pt idx="2">
                      <c:v>21</c:v>
                    </c:pt>
                    <c:pt idx="3">
                      <c:v>7</c:v>
                    </c:pt>
                    <c:pt idx="4">
                      <c:v>14</c:v>
                    </c:pt>
                  </c:numLit>
                </c:val>
                <c:extLst xmlns:c15="http://schemas.microsoft.com/office/drawing/2012/chart">
                  <c:ext xmlns:c16="http://schemas.microsoft.com/office/drawing/2014/chart" uri="{C3380CC4-5D6E-409C-BE32-E72D297353CC}">
                    <c16:uniqueId val="{00000008-54B8-401C-ADFD-A2E01A9B2C68}"/>
                  </c:ext>
                </c:extLst>
              </c15:ser>
            </c15:filteredBarSeries>
            <c15:filteredBarSeries>
              <c15:ser>
                <c:idx val="1"/>
                <c:order val="5"/>
                <c:tx>
                  <c:v>2008-2009</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1061</c:v>
                    </c:pt>
                    <c:pt idx="1">
                      <c:v>33</c:v>
                    </c:pt>
                    <c:pt idx="2">
                      <c:v>30</c:v>
                    </c:pt>
                    <c:pt idx="3">
                      <c:v>18</c:v>
                    </c:pt>
                    <c:pt idx="4">
                      <c:v>34</c:v>
                    </c:pt>
                  </c:numLit>
                </c:val>
                <c:extLst xmlns:c15="http://schemas.microsoft.com/office/drawing/2012/chart">
                  <c:ext xmlns:c16="http://schemas.microsoft.com/office/drawing/2014/chart" uri="{C3380CC4-5D6E-409C-BE32-E72D297353CC}">
                    <c16:uniqueId val="{00000009-54B8-401C-ADFD-A2E01A9B2C68}"/>
                  </c:ext>
                </c:extLst>
              </c15:ser>
            </c15:filteredBarSeries>
            <c15:filteredBarSeries>
              <c15:ser>
                <c:idx val="2"/>
                <c:order val="6"/>
                <c:tx>
                  <c:v>2009-2010</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937</c:v>
                    </c:pt>
                    <c:pt idx="1">
                      <c:v>36</c:v>
                    </c:pt>
                    <c:pt idx="2">
                      <c:v>22</c:v>
                    </c:pt>
                    <c:pt idx="3">
                      <c:v>14</c:v>
                    </c:pt>
                    <c:pt idx="4">
                      <c:v>23</c:v>
                    </c:pt>
                  </c:numLit>
                </c:val>
                <c:extLst xmlns:c15="http://schemas.microsoft.com/office/drawing/2012/chart">
                  <c:ext xmlns:c16="http://schemas.microsoft.com/office/drawing/2014/chart" uri="{C3380CC4-5D6E-409C-BE32-E72D297353CC}">
                    <c16:uniqueId val="{0000000A-54B8-401C-ADFD-A2E01A9B2C68}"/>
                  </c:ext>
                </c:extLst>
              </c15:ser>
            </c15:filteredBarSeries>
            <c15:filteredBarSeries>
              <c15:ser>
                <c:idx val="7"/>
                <c:order val="7"/>
                <c:tx>
                  <c:v>2010-2011</c:v>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854</c:v>
                    </c:pt>
                    <c:pt idx="1">
                      <c:v>43</c:v>
                    </c:pt>
                    <c:pt idx="2">
                      <c:v>17</c:v>
                    </c:pt>
                    <c:pt idx="3">
                      <c:v>26</c:v>
                    </c:pt>
                    <c:pt idx="4">
                      <c:v>23</c:v>
                    </c:pt>
                  </c:numLit>
                </c:val>
                <c:extLst xmlns:c15="http://schemas.microsoft.com/office/drawing/2012/chart">
                  <c:ext xmlns:c16="http://schemas.microsoft.com/office/drawing/2014/chart" uri="{C3380CC4-5D6E-409C-BE32-E72D297353CC}">
                    <c16:uniqueId val="{0000000B-54B8-401C-ADFD-A2E01A9B2C68}"/>
                  </c:ext>
                </c:extLst>
              </c15:ser>
            </c15:filteredBarSeries>
            <c15:filteredBarSeries>
              <c15:ser>
                <c:idx val="8"/>
                <c:order val="8"/>
                <c:tx>
                  <c:v>2011-2012</c:v>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1066</c:v>
                    </c:pt>
                    <c:pt idx="1">
                      <c:v>45</c:v>
                    </c:pt>
                    <c:pt idx="2">
                      <c:v>27</c:v>
                    </c:pt>
                    <c:pt idx="3">
                      <c:v>24</c:v>
                    </c:pt>
                    <c:pt idx="4">
                      <c:v>20</c:v>
                    </c:pt>
                  </c:numLit>
                </c:val>
                <c:extLst xmlns:c15="http://schemas.microsoft.com/office/drawing/2012/chart">
                  <c:ext xmlns:c16="http://schemas.microsoft.com/office/drawing/2014/chart" uri="{C3380CC4-5D6E-409C-BE32-E72D297353CC}">
                    <c16:uniqueId val="{0000000C-54B8-401C-ADFD-A2E01A9B2C68}"/>
                  </c:ext>
                </c:extLst>
              </c15:ser>
            </c15:filteredBarSeries>
            <c15:filteredBarSeries>
              <c15:ser>
                <c:idx val="9"/>
                <c:order val="9"/>
                <c:tx>
                  <c:v>2012-2013</c:v>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822</c:v>
                    </c:pt>
                    <c:pt idx="1">
                      <c:v>32</c:v>
                    </c:pt>
                    <c:pt idx="2">
                      <c:v>22</c:v>
                    </c:pt>
                    <c:pt idx="3">
                      <c:v>35</c:v>
                    </c:pt>
                    <c:pt idx="4">
                      <c:v>28</c:v>
                    </c:pt>
                  </c:numLit>
                </c:val>
                <c:extLst xmlns:c15="http://schemas.microsoft.com/office/drawing/2012/chart">
                  <c:ext xmlns:c16="http://schemas.microsoft.com/office/drawing/2014/chart" uri="{C3380CC4-5D6E-409C-BE32-E72D297353CC}">
                    <c16:uniqueId val="{0000000D-54B8-401C-ADFD-A2E01A9B2C68}"/>
                  </c:ext>
                </c:extLst>
              </c15:ser>
            </c15:filteredBarSeries>
            <c15:filteredBarSeries>
              <c15:ser>
                <c:idx val="10"/>
                <c:order val="10"/>
                <c:tx>
                  <c:v>2013-2014</c:v>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890</c:v>
                    </c:pt>
                    <c:pt idx="1">
                      <c:v>33</c:v>
                    </c:pt>
                    <c:pt idx="2">
                      <c:v>18</c:v>
                    </c:pt>
                    <c:pt idx="3">
                      <c:v>11</c:v>
                    </c:pt>
                    <c:pt idx="4">
                      <c:v>19</c:v>
                    </c:pt>
                  </c:numLit>
                </c:val>
                <c:extLst xmlns:c15="http://schemas.microsoft.com/office/drawing/2012/chart">
                  <c:ext xmlns:c16="http://schemas.microsoft.com/office/drawing/2014/chart" uri="{C3380CC4-5D6E-409C-BE32-E72D297353CC}">
                    <c16:uniqueId val="{0000000E-54B8-401C-ADFD-A2E01A9B2C68}"/>
                  </c:ext>
                </c:extLst>
              </c15:ser>
            </c15:filteredBarSeries>
            <c15:filteredBarSeries>
              <c15:ser>
                <c:idx val="11"/>
                <c:order val="11"/>
                <c:tx>
                  <c:v>2014-2015</c:v>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823</c:v>
                    </c:pt>
                    <c:pt idx="1">
                      <c:v>22</c:v>
                    </c:pt>
                    <c:pt idx="2">
                      <c:v>12</c:v>
                    </c:pt>
                    <c:pt idx="3">
                      <c:v>18</c:v>
                    </c:pt>
                    <c:pt idx="4">
                      <c:v>18</c:v>
                    </c:pt>
                  </c:numLit>
                </c:val>
                <c:extLst xmlns:c15="http://schemas.microsoft.com/office/drawing/2012/chart">
                  <c:ext xmlns:c16="http://schemas.microsoft.com/office/drawing/2014/chart" uri="{C3380CC4-5D6E-409C-BE32-E72D297353CC}">
                    <c16:uniqueId val="{0000000F-54B8-401C-ADFD-A2E01A9B2C68}"/>
                  </c:ext>
                </c:extLst>
              </c15:ser>
            </c15:filteredBarSeries>
            <c15:filteredBarSeries>
              <c15:ser>
                <c:idx val="12"/>
                <c:order val="12"/>
                <c:tx>
                  <c:v>2015-2016</c:v>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876</c:v>
                    </c:pt>
                    <c:pt idx="1">
                      <c:v>39</c:v>
                    </c:pt>
                    <c:pt idx="2">
                      <c:v>8</c:v>
                    </c:pt>
                    <c:pt idx="3">
                      <c:v>11</c:v>
                    </c:pt>
                    <c:pt idx="4">
                      <c:v>13</c:v>
                    </c:pt>
                  </c:numLit>
                </c:val>
                <c:extLst xmlns:c15="http://schemas.microsoft.com/office/drawing/2012/chart">
                  <c:ext xmlns:c16="http://schemas.microsoft.com/office/drawing/2014/chart" uri="{C3380CC4-5D6E-409C-BE32-E72D297353CC}">
                    <c16:uniqueId val="{00000010-54B8-401C-ADFD-A2E01A9B2C68}"/>
                  </c:ext>
                </c:extLst>
              </c15:ser>
            </c15:filteredBarSeries>
            <c15:filteredBarSeries>
              <c15:ser>
                <c:idx val="13"/>
                <c:order val="13"/>
                <c:tx>
                  <c:v>2016-2017</c:v>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704</c:v>
                    </c:pt>
                    <c:pt idx="1">
                      <c:v>32</c:v>
                    </c:pt>
                    <c:pt idx="2">
                      <c:v>6</c:v>
                    </c:pt>
                    <c:pt idx="3">
                      <c:v>6</c:v>
                    </c:pt>
                    <c:pt idx="4">
                      <c:v>14</c:v>
                    </c:pt>
                  </c:numLit>
                </c:val>
                <c:extLst xmlns:c15="http://schemas.microsoft.com/office/drawing/2012/chart">
                  <c:ext xmlns:c16="http://schemas.microsoft.com/office/drawing/2014/chart" uri="{C3380CC4-5D6E-409C-BE32-E72D297353CC}">
                    <c16:uniqueId val="{00000011-54B8-401C-ADFD-A2E01A9B2C68}"/>
                  </c:ext>
                </c:extLst>
              </c15:ser>
            </c15:filteredBarSeries>
            <c15:filteredBarSeries>
              <c15:ser>
                <c:idx val="14"/>
                <c:order val="14"/>
                <c:tx>
                  <c:v>2017-2018</c:v>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660</c:v>
                    </c:pt>
                    <c:pt idx="1">
                      <c:v>22</c:v>
                    </c:pt>
                    <c:pt idx="2">
                      <c:v>7</c:v>
                    </c:pt>
                    <c:pt idx="3">
                      <c:v>3</c:v>
                    </c:pt>
                    <c:pt idx="4">
                      <c:v>13</c:v>
                    </c:pt>
                  </c:numLit>
                </c:val>
                <c:extLst xmlns:c15="http://schemas.microsoft.com/office/drawing/2012/chart">
                  <c:ext xmlns:c16="http://schemas.microsoft.com/office/drawing/2014/chart" uri="{C3380CC4-5D6E-409C-BE32-E72D297353CC}">
                    <c16:uniqueId val="{00000012-54B8-401C-ADFD-A2E01A9B2C68}"/>
                  </c:ext>
                </c:extLst>
              </c15:ser>
            </c15:filteredBarSeries>
            <c15:filteredBarSeries>
              <c15:ser>
                <c:idx val="15"/>
                <c:order val="15"/>
                <c:tx>
                  <c:v>2018-2019</c:v>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768</c:v>
                    </c:pt>
                    <c:pt idx="1">
                      <c:v>35</c:v>
                    </c:pt>
                    <c:pt idx="2">
                      <c:v>9</c:v>
                    </c:pt>
                    <c:pt idx="3">
                      <c:v>3</c:v>
                    </c:pt>
                    <c:pt idx="4">
                      <c:v>7</c:v>
                    </c:pt>
                  </c:numLit>
                </c:val>
                <c:extLst xmlns:c15="http://schemas.microsoft.com/office/drawing/2012/chart">
                  <c:ext xmlns:c16="http://schemas.microsoft.com/office/drawing/2014/chart" uri="{C3380CC4-5D6E-409C-BE32-E72D297353CC}">
                    <c16:uniqueId val="{00000013-54B8-401C-ADFD-A2E01A9B2C68}"/>
                  </c:ext>
                </c:extLst>
              </c15:ser>
            </c15:filteredBarSeries>
            <c15:filteredBarSeries>
              <c15:ser>
                <c:idx val="16"/>
                <c:order val="16"/>
                <c:tx>
                  <c:v>2019-2020*</c:v>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557</c:v>
                    </c:pt>
                    <c:pt idx="1">
                      <c:v>17</c:v>
                    </c:pt>
                    <c:pt idx="2">
                      <c:v>5</c:v>
                    </c:pt>
                    <c:pt idx="3">
                      <c:v>5</c:v>
                    </c:pt>
                    <c:pt idx="4">
                      <c:v>7</c:v>
                    </c:pt>
                  </c:numLit>
                </c:val>
                <c:extLst xmlns:c15="http://schemas.microsoft.com/office/drawing/2012/chart">
                  <c:ext xmlns:c16="http://schemas.microsoft.com/office/drawing/2014/chart" uri="{C3380CC4-5D6E-409C-BE32-E72D297353CC}">
                    <c16:uniqueId val="{00000014-54B8-401C-ADFD-A2E01A9B2C68}"/>
                  </c:ext>
                </c:extLst>
              </c15:ser>
            </c15:filteredBarSeries>
            <c15:filteredBarSeries>
              <c15:ser>
                <c:idx val="17"/>
                <c:order val="17"/>
                <c:tx>
                  <c:v>ANNUAL PERCENTAGE</c:v>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7"/>
                    <c:pt idx="0">
                      <c:v>0</c:v>
                    </c:pt>
                    <c:pt idx="1">
                      <c:v>$1–$50,000</c:v>
                    </c:pt>
                    <c:pt idx="2">
                      <c:v>$50,001–
$100,000</c:v>
                    </c:pt>
                    <c:pt idx="3">
                      <c:v>$100,001–
$250,000</c:v>
                    </c:pt>
                    <c:pt idx="4">
                      <c:v>Over $250,000</c:v>
                    </c:pt>
                    <c:pt idx="5">
                      <c:v>Not applicable</c:v>
                    </c:pt>
                    <c:pt idx="6">
                      <c:v>No. of reports</c:v>
                    </c:pt>
                  </c:strLit>
                </c:cat>
                <c:val>
                  <c:numLit>
                    <c:formatCode>General</c:formatCode>
                    <c:ptCount val="5"/>
                  </c:numLit>
                </c:val>
                <c:extLst xmlns:c15="http://schemas.microsoft.com/office/drawing/2012/chart">
                  <c:ext xmlns:c16="http://schemas.microsoft.com/office/drawing/2014/chart" uri="{C3380CC4-5D6E-409C-BE32-E72D297353CC}">
                    <c16:uniqueId val="{00000015-54B8-401C-ADFD-A2E01A9B2C68}"/>
                  </c:ext>
                </c:extLst>
              </c15:ser>
            </c15:filteredBarSeries>
            <c15:filteredBarSeries>
              <c15:ser>
                <c:idx val="18"/>
                <c:order val="18"/>
                <c:tx>
                  <c:v>2004-2005</c:v>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0.36209122203098104</c:v>
                    </c:pt>
                    <c:pt idx="1">
                      <c:v>5.5938037865748708E-3</c:v>
                    </c:pt>
                    <c:pt idx="2">
                      <c:v>2.3666092943201377E-3</c:v>
                    </c:pt>
                    <c:pt idx="3">
                      <c:v>1.2908777969018934E-3</c:v>
                    </c:pt>
                    <c:pt idx="4">
                      <c:v>1.2908777969018934E-3</c:v>
                    </c:pt>
                  </c:numLit>
                </c:val>
                <c:extLst xmlns:c15="http://schemas.microsoft.com/office/drawing/2012/chart">
                  <c:ext xmlns:c16="http://schemas.microsoft.com/office/drawing/2014/chart" uri="{C3380CC4-5D6E-409C-BE32-E72D297353CC}">
                    <c16:uniqueId val="{00000016-54B8-401C-ADFD-A2E01A9B2C68}"/>
                  </c:ext>
                </c:extLst>
              </c15:ser>
            </c15:filteredBarSeries>
            <c15:filteredBarSeries>
              <c15:ser>
                <c:idx val="19"/>
                <c:order val="19"/>
                <c:tx>
                  <c:v>2005-2006</c:v>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0.38962834917891098</c:v>
                    </c:pt>
                    <c:pt idx="1">
                      <c:v>5.7044079515989627E-3</c:v>
                    </c:pt>
                    <c:pt idx="2">
                      <c:v>1.9014693171996544E-3</c:v>
                    </c:pt>
                    <c:pt idx="3">
                      <c:v>1.0371650821089024E-3</c:v>
                    </c:pt>
                    <c:pt idx="4">
                      <c:v>1.0371650821089024E-3</c:v>
                    </c:pt>
                  </c:numLit>
                </c:val>
                <c:extLst xmlns:c15="http://schemas.microsoft.com/office/drawing/2012/chart">
                  <c:ext xmlns:c16="http://schemas.microsoft.com/office/drawing/2014/chart" uri="{C3380CC4-5D6E-409C-BE32-E72D297353CC}">
                    <c16:uniqueId val="{00000017-54B8-401C-ADFD-A2E01A9B2C68}"/>
                  </c:ext>
                </c:extLst>
              </c15:ser>
            </c15:filteredBarSeries>
            <c15:filteredBarSeries>
              <c15:ser>
                <c:idx val="20"/>
                <c:order val="20"/>
                <c:tx>
                  <c:v>2006-2007</c:v>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0.38645302257829572</c:v>
                    </c:pt>
                    <c:pt idx="1">
                      <c:v>4.2243262927895119E-3</c:v>
                    </c:pt>
                    <c:pt idx="2">
                      <c:v>1.3109978150036416E-3</c:v>
                    </c:pt>
                    <c:pt idx="3">
                      <c:v>1.6023306627822287E-3</c:v>
                    </c:pt>
                    <c:pt idx="4">
                      <c:v>1.1653313911143481E-3</c:v>
                    </c:pt>
                  </c:numLit>
                </c:val>
                <c:extLst xmlns:c15="http://schemas.microsoft.com/office/drawing/2012/chart">
                  <c:ext xmlns:c16="http://schemas.microsoft.com/office/drawing/2014/chart" uri="{C3380CC4-5D6E-409C-BE32-E72D297353CC}">
                    <c16:uniqueId val="{00000018-54B8-401C-ADFD-A2E01A9B2C68}"/>
                  </c:ext>
                </c:extLst>
              </c15:ser>
            </c15:filteredBarSeries>
            <c15:filteredBarSeries>
              <c15:ser>
                <c:idx val="21"/>
                <c:order val="21"/>
                <c:tx>
                  <c:v>2007-2008</c:v>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0.24102120294244916</c:v>
                    </c:pt>
                    <c:pt idx="1">
                      <c:v>3.7501802971296695E-3</c:v>
                    </c:pt>
                    <c:pt idx="2">
                      <c:v>3.0289917784508871E-3</c:v>
                    </c:pt>
                    <c:pt idx="3">
                      <c:v>1.0096639261502956E-3</c:v>
                    </c:pt>
                    <c:pt idx="4">
                      <c:v>2.0193278523005912E-3</c:v>
                    </c:pt>
                  </c:numLit>
                </c:val>
                <c:extLst xmlns:c15="http://schemas.microsoft.com/office/drawing/2012/chart">
                  <c:ext xmlns:c16="http://schemas.microsoft.com/office/drawing/2014/chart" uri="{C3380CC4-5D6E-409C-BE32-E72D297353CC}">
                    <c16:uniqueId val="{00000019-54B8-401C-ADFD-A2E01A9B2C68}"/>
                  </c:ext>
                </c:extLst>
              </c15:ser>
            </c15:filteredBarSeries>
            <c15:filteredBarSeries>
              <c15:ser>
                <c:idx val="22"/>
                <c:order val="22"/>
                <c:tx>
                  <c:v>2008-2009</c:v>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0.13720418983576879</c:v>
                    </c:pt>
                    <c:pt idx="1">
                      <c:v>4.2674253200568994E-3</c:v>
                    </c:pt>
                    <c:pt idx="2">
                      <c:v>3.8794775636880898E-3</c:v>
                    </c:pt>
                    <c:pt idx="3">
                      <c:v>2.3276865382128539E-3</c:v>
                    </c:pt>
                    <c:pt idx="4">
                      <c:v>4.3967412388465016E-3</c:v>
                    </c:pt>
                  </c:numLit>
                </c:val>
                <c:extLst xmlns:c15="http://schemas.microsoft.com/office/drawing/2012/chart">
                  <c:ext xmlns:c16="http://schemas.microsoft.com/office/drawing/2014/chart" uri="{C3380CC4-5D6E-409C-BE32-E72D297353CC}">
                    <c16:uniqueId val="{0000001A-54B8-401C-ADFD-A2E01A9B2C68}"/>
                  </c:ext>
                </c:extLst>
              </c15:ser>
            </c15:filteredBarSeries>
            <c15:filteredBarSeries>
              <c15:ser>
                <c:idx val="23"/>
                <c:order val="23"/>
                <c:tx>
                  <c:v>2009-2010</c:v>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0.11856257117550298</c:v>
                    </c:pt>
                    <c:pt idx="1">
                      <c:v>4.5552321903074783E-3</c:v>
                    </c:pt>
                    <c:pt idx="2">
                      <c:v>2.7837530051879034E-3</c:v>
                    </c:pt>
                    <c:pt idx="3">
                      <c:v>1.7714791851195749E-3</c:v>
                    </c:pt>
                    <c:pt idx="4">
                      <c:v>2.9102872326964443E-3</c:v>
                    </c:pt>
                  </c:numLit>
                </c:val>
                <c:extLst xmlns:c15="http://schemas.microsoft.com/office/drawing/2012/chart">
                  <c:ext xmlns:c16="http://schemas.microsoft.com/office/drawing/2014/chart" uri="{C3380CC4-5D6E-409C-BE32-E72D297353CC}">
                    <c16:uniqueId val="{0000001B-54B8-401C-ADFD-A2E01A9B2C68}"/>
                  </c:ext>
                </c:extLst>
              </c15:ser>
            </c15:filteredBarSeries>
            <c15:filteredBarSeries>
              <c15:ser>
                <c:idx val="24"/>
                <c:order val="24"/>
                <c:tx>
                  <c:v>2010-2011</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0.10603426868636702</c:v>
                    </c:pt>
                    <c:pt idx="1">
                      <c:v>5.3389620064564188E-3</c:v>
                    </c:pt>
                    <c:pt idx="2">
                      <c:v>2.110752421157189E-3</c:v>
                    </c:pt>
                    <c:pt idx="3">
                      <c:v>3.2282095852992302E-3</c:v>
                    </c:pt>
                    <c:pt idx="4">
                      <c:v>2.8557238639185497E-3</c:v>
                    </c:pt>
                  </c:numLit>
                </c:val>
                <c:extLst xmlns:c15="http://schemas.microsoft.com/office/drawing/2012/chart">
                  <c:ext xmlns:c16="http://schemas.microsoft.com/office/drawing/2014/chart" uri="{C3380CC4-5D6E-409C-BE32-E72D297353CC}">
                    <c16:uniqueId val="{0000001C-54B8-401C-ADFD-A2E01A9B2C68}"/>
                  </c:ext>
                </c:extLst>
              </c15:ser>
            </c15:filteredBarSeries>
            <c15:filteredBarSeries>
              <c15:ser>
                <c:idx val="25"/>
                <c:order val="25"/>
                <c:tx>
                  <c:v>2011-2012</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0.10581695453643042</c:v>
                    </c:pt>
                    <c:pt idx="1">
                      <c:v>4.4669446098868377E-3</c:v>
                    </c:pt>
                    <c:pt idx="2">
                      <c:v>2.6801667659321023E-3</c:v>
                    </c:pt>
                    <c:pt idx="3">
                      <c:v>2.3823704586063135E-3</c:v>
                    </c:pt>
                    <c:pt idx="4">
                      <c:v>1.9853087155052612E-3</c:v>
                    </c:pt>
                  </c:numLit>
                </c:val>
                <c:extLst xmlns:c15="http://schemas.microsoft.com/office/drawing/2012/chart">
                  <c:ext xmlns:c16="http://schemas.microsoft.com/office/drawing/2014/chart" uri="{C3380CC4-5D6E-409C-BE32-E72D297353CC}">
                    <c16:uniqueId val="{0000001D-54B8-401C-ADFD-A2E01A9B2C68}"/>
                  </c:ext>
                </c:extLst>
              </c15:ser>
            </c15:filteredBarSeries>
            <c15:filteredBarSeries>
              <c15:ser>
                <c:idx val="26"/>
                <c:order val="26"/>
                <c:tx>
                  <c:v>2012-2013</c:v>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8.8826453425545709E-2</c:v>
                    </c:pt>
                    <c:pt idx="1">
                      <c:v>3.4579641236222175E-3</c:v>
                    </c:pt>
                    <c:pt idx="2">
                      <c:v>2.3773503349902745E-3</c:v>
                    </c:pt>
                    <c:pt idx="3">
                      <c:v>3.7821482602118004E-3</c:v>
                    </c:pt>
                    <c:pt idx="4">
                      <c:v>3.0257186081694403E-3</c:v>
                    </c:pt>
                  </c:numLit>
                </c:val>
                <c:extLst xmlns:c15="http://schemas.microsoft.com/office/drawing/2012/chart">
                  <c:ext xmlns:c16="http://schemas.microsoft.com/office/drawing/2014/chart" uri="{C3380CC4-5D6E-409C-BE32-E72D297353CC}">
                    <c16:uniqueId val="{0000001E-54B8-401C-ADFD-A2E01A9B2C68}"/>
                  </c:ext>
                </c:extLst>
              </c15:ser>
            </c15:filteredBarSeries>
            <c15:filteredBarSeries>
              <c15:ser>
                <c:idx val="27"/>
                <c:order val="27"/>
                <c:tx>
                  <c:v>2013-2014</c:v>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9.4090284385241571E-2</c:v>
                    </c:pt>
                    <c:pt idx="1">
                      <c:v>3.4887408816999684E-3</c:v>
                    </c:pt>
                    <c:pt idx="2">
                      <c:v>1.9029495718363464E-3</c:v>
                    </c:pt>
                    <c:pt idx="3">
                      <c:v>1.1629136272333228E-3</c:v>
                    </c:pt>
                    <c:pt idx="4">
                      <c:v>2.0086689924939212E-3</c:v>
                    </c:pt>
                  </c:numLit>
                </c:val>
                <c:extLst xmlns:c15="http://schemas.microsoft.com/office/drawing/2012/chart">
                  <c:ext xmlns:c16="http://schemas.microsoft.com/office/drawing/2014/chart" uri="{C3380CC4-5D6E-409C-BE32-E72D297353CC}">
                    <c16:uniqueId val="{0000001F-54B8-401C-ADFD-A2E01A9B2C68}"/>
                  </c:ext>
                </c:extLst>
              </c15:ser>
            </c15:filteredBarSeries>
            <c15:filteredBarSeries>
              <c15:ser>
                <c:idx val="28"/>
                <c:order val="28"/>
                <c:tx>
                  <c:v>2014-2015</c:v>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9.8515681110845105E-2</c:v>
                    </c:pt>
                    <c:pt idx="1">
                      <c:v>2.6334689968877186E-3</c:v>
                    </c:pt>
                    <c:pt idx="2">
                      <c:v>1.4364376346660283E-3</c:v>
                    </c:pt>
                    <c:pt idx="3">
                      <c:v>2.1546564519990424E-3</c:v>
                    </c:pt>
                    <c:pt idx="4">
                      <c:v>2.1546564519990424E-3</c:v>
                    </c:pt>
                  </c:numLit>
                </c:val>
                <c:extLst xmlns:c15="http://schemas.microsoft.com/office/drawing/2012/chart">
                  <c:ext xmlns:c16="http://schemas.microsoft.com/office/drawing/2014/chart" uri="{C3380CC4-5D6E-409C-BE32-E72D297353CC}">
                    <c16:uniqueId val="{00000020-54B8-401C-ADFD-A2E01A9B2C68}"/>
                  </c:ext>
                </c:extLst>
              </c15:ser>
            </c15:filteredBarSeries>
            <c15:filteredBarSeries>
              <c15:ser>
                <c:idx val="29"/>
                <c:order val="29"/>
                <c:tx>
                  <c:v>2015-2016</c:v>
                </c:tx>
                <c:spPr>
                  <a:solidFill>
                    <a:schemeClr val="accent6">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5"/>
                    <c:pt idx="0">
                      <c:v>0</c:v>
                    </c:pt>
                    <c:pt idx="1">
                      <c:v>$1–$50,000</c:v>
                    </c:pt>
                    <c:pt idx="2">
                      <c:v>$50,001–
$100,000</c:v>
                    </c:pt>
                    <c:pt idx="3">
                      <c:v>$100,001–
$250,000</c:v>
                    </c:pt>
                    <c:pt idx="4">
                      <c:v>Over $250,000</c:v>
                    </c:pt>
                  </c:strLit>
                </c:cat>
                <c:val>
                  <c:numLit>
                    <c:formatCode>General</c:formatCode>
                    <c:ptCount val="5"/>
                    <c:pt idx="0">
                      <c:v>9.2551505546751192E-2</c:v>
                    </c:pt>
                    <c:pt idx="1">
                      <c:v>4.1204437400950873E-3</c:v>
                    </c:pt>
                    <c:pt idx="2">
                      <c:v>8.4521922873745381E-4</c:v>
                    </c:pt>
                    <c:pt idx="3">
                      <c:v>1.162176439513999E-3</c:v>
                    </c:pt>
                    <c:pt idx="4">
                      <c:v>1.3734812466983624E-3</c:v>
                    </c:pt>
                  </c:numLit>
                </c:val>
                <c:extLst xmlns:c15="http://schemas.microsoft.com/office/drawing/2012/chart">
                  <c:ext xmlns:c16="http://schemas.microsoft.com/office/drawing/2014/chart" uri="{C3380CC4-5D6E-409C-BE32-E72D297353CC}">
                    <c16:uniqueId val="{00000021-54B8-401C-ADFD-A2E01A9B2C68}"/>
                  </c:ext>
                </c:extLst>
              </c15:ser>
            </c15:filteredBarSeries>
          </c:ext>
        </c:extLst>
      </c:barChart>
      <c:catAx>
        <c:axId val="19046745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485632"/>
        <c:crosses val="autoZero"/>
        <c:auto val="1"/>
        <c:lblAlgn val="ctr"/>
        <c:lblOffset val="100"/>
        <c:noMultiLvlLbl val="0"/>
      </c:catAx>
      <c:valAx>
        <c:axId val="1904856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467456"/>
        <c:crosses val="autoZero"/>
        <c:crossBetween val="between"/>
        <c:majorUnit val="0.1"/>
      </c:valAx>
      <c:spPr>
        <a:solidFill>
          <a:schemeClr val="bg1"/>
        </a:solidFill>
        <a:ln>
          <a:noFill/>
        </a:ln>
        <a:effectLst/>
      </c:spPr>
    </c:plotArea>
    <c:legend>
      <c:legendPos val="r"/>
      <c:layout>
        <c:manualLayout>
          <c:xMode val="edge"/>
          <c:yMode val="edge"/>
          <c:x val="0.89209476680312427"/>
          <c:y val="0.14538105119531539"/>
          <c:w val="0.10790517145456568"/>
          <c:h val="0.578084652775803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611" l="0.70000000000000062" r="0.70000000000000062" t="0.75000000000000611"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917998886502827E-2"/>
          <c:y val="7.4385139776990961E-2"/>
          <c:w val="0.82137109281794318"/>
          <c:h val="0.81528933044443286"/>
        </c:manualLayout>
      </c:layout>
      <c:barChart>
        <c:barDir val="col"/>
        <c:grouping val="clustered"/>
        <c:varyColors val="0"/>
        <c:ser>
          <c:idx val="21"/>
          <c:order val="21"/>
          <c:tx>
            <c:strRef>
              <c:f>'3.3.17'!$A$36</c:f>
              <c:strCache>
                <c:ptCount val="1"/>
                <c:pt idx="0">
                  <c:v>2015-2016</c:v>
                </c:pt>
              </c:strCache>
            </c:strRef>
          </c:tx>
          <c:spPr>
            <a:solidFill>
              <a:schemeClr val="accent4">
                <a:lumMod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ext>
              </c:extLst>
              <c:f>'3.3.17'!$B$12:$G$12</c:f>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'3.3.17'!$B$36:$I$36</c15:sqref>
                  </c15:fullRef>
                </c:ext>
              </c:extLst>
              <c:f>'3.3.17'!$B$36:$G$36</c:f>
              <c:numCache>
                <c:formatCode>0.0%</c:formatCode>
                <c:ptCount val="6"/>
                <c:pt idx="0">
                  <c:v>0.17622820919175911</c:v>
                </c:pt>
                <c:pt idx="1">
                  <c:v>0.10660327522451135</c:v>
                </c:pt>
                <c:pt idx="2">
                  <c:v>0.28357105124141574</c:v>
                </c:pt>
                <c:pt idx="3">
                  <c:v>1.7683042789223455</c:v>
                </c:pt>
                <c:pt idx="4">
                  <c:v>6.9730586370839939E-3</c:v>
                </c:pt>
                <c:pt idx="5">
                  <c:v>1.3629160063391443E-2</c:v>
                </c:pt>
              </c:numCache>
            </c:numRef>
          </c:val>
          <c:extLst>
            <c:ext xmlns:c16="http://schemas.microsoft.com/office/drawing/2014/chart" uri="{C3380CC4-5D6E-409C-BE32-E72D297353CC}">
              <c16:uniqueId val="{00000011-1DC9-4412-B380-E0C917DEBA3D}"/>
            </c:ext>
          </c:extLst>
        </c:ser>
        <c:ser>
          <c:idx val="22"/>
          <c:order val="22"/>
          <c:tx>
            <c:strRef>
              <c:f>'3.3.17'!$A$37</c:f>
              <c:strCache>
                <c:ptCount val="1"/>
                <c:pt idx="0">
                  <c:v>2016-2017</c:v>
                </c:pt>
              </c:strCache>
            </c:strRef>
          </c:tx>
          <c:spPr>
            <a:solidFill>
              <a:schemeClr val="accent5">
                <a:lumMod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ext>
              </c:extLst>
              <c:f>'3.3.17'!$B$12:$G$12</c:f>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'3.3.17'!$B$37:$I$37</c15:sqref>
                  </c15:fullRef>
                </c:ext>
              </c:extLst>
              <c:f>'3.3.17'!$B$37:$G$37</c:f>
              <c:numCache>
                <c:formatCode>0.0%</c:formatCode>
                <c:ptCount val="6"/>
                <c:pt idx="0">
                  <c:v>0.15544108177720542</c:v>
                </c:pt>
                <c:pt idx="1">
                  <c:v>0.10611719253058596</c:v>
                </c:pt>
                <c:pt idx="2">
                  <c:v>0.27237604636188023</c:v>
                </c:pt>
                <c:pt idx="3">
                  <c:v>2.0110753380553765</c:v>
                </c:pt>
                <c:pt idx="4">
                  <c:v>6.4391500321957498E-3</c:v>
                </c:pt>
                <c:pt idx="5">
                  <c:v>1.6613007083065037E-2</c:v>
                </c:pt>
              </c:numCache>
            </c:numRef>
          </c:val>
          <c:extLst>
            <c:ext xmlns:c16="http://schemas.microsoft.com/office/drawing/2014/chart" uri="{C3380CC4-5D6E-409C-BE32-E72D297353CC}">
              <c16:uniqueId val="{00000012-1DC9-4412-B380-E0C917DEBA3D}"/>
            </c:ext>
          </c:extLst>
        </c:ser>
        <c:ser>
          <c:idx val="23"/>
          <c:order val="23"/>
          <c:tx>
            <c:strRef>
              <c:f>'3.3.17'!$A$38</c:f>
              <c:strCache>
                <c:ptCount val="1"/>
                <c:pt idx="0">
                  <c:v>2017-2018</c:v>
                </c:pt>
              </c:strCache>
            </c:strRef>
          </c:tx>
          <c:spPr>
            <a:solidFill>
              <a:schemeClr val="accent6">
                <a:lumMod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ext>
              </c:extLst>
              <c:f>'3.3.17'!$B$12:$G$12</c:f>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'3.3.17'!$B$38:$I$38</c15:sqref>
                  </c15:fullRef>
                </c:ext>
              </c:extLst>
              <c:f>'3.3.17'!$B$38:$G$38</c:f>
              <c:numCache>
                <c:formatCode>0.0%</c:formatCode>
                <c:ptCount val="6"/>
                <c:pt idx="0">
                  <c:v>0.1355575988440825</c:v>
                </c:pt>
                <c:pt idx="1">
                  <c:v>0.12426113227374229</c:v>
                </c:pt>
                <c:pt idx="2">
                  <c:v>0.27886509917246816</c:v>
                </c:pt>
                <c:pt idx="3">
                  <c:v>2.1999211874425324</c:v>
                </c:pt>
                <c:pt idx="4">
                  <c:v>8.4066727965322469E-3</c:v>
                </c:pt>
                <c:pt idx="5">
                  <c:v>1.7601471167739392E-2</c:v>
                </c:pt>
              </c:numCache>
            </c:numRef>
          </c:val>
          <c:extLst>
            <c:ext xmlns:c16="http://schemas.microsoft.com/office/drawing/2014/chart" uri="{C3380CC4-5D6E-409C-BE32-E72D297353CC}">
              <c16:uniqueId val="{00000013-1DC9-4412-B380-E0C917DEBA3D}"/>
            </c:ext>
          </c:extLst>
        </c:ser>
        <c:ser>
          <c:idx val="24"/>
          <c:order val="24"/>
          <c:tx>
            <c:strRef>
              <c:f>'3.3.17'!$A$39</c:f>
              <c:strCache>
                <c:ptCount val="1"/>
                <c:pt idx="0">
                  <c:v>2018-2019</c:v>
                </c:pt>
              </c:strCache>
            </c:strRef>
          </c:tx>
          <c:spPr>
            <a:solidFill>
              <a:schemeClr val="accent1">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ext>
              </c:extLst>
              <c:f>'3.3.17'!$B$12:$G$12</c:f>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'3.3.17'!$B$39:$I$39</c15:sqref>
                  </c15:fullRef>
                </c:ext>
              </c:extLst>
              <c:f>'3.3.17'!$B$39:$G$39</c:f>
              <c:numCache>
                <c:formatCode>0.0%</c:formatCode>
                <c:ptCount val="6"/>
                <c:pt idx="0">
                  <c:v>0.11469725260069352</c:v>
                </c:pt>
                <c:pt idx="1">
                  <c:v>0.10296078954387837</c:v>
                </c:pt>
                <c:pt idx="2">
                  <c:v>0.2872766070952254</c:v>
                </c:pt>
                <c:pt idx="3">
                  <c:v>2.250466791144305</c:v>
                </c:pt>
                <c:pt idx="4">
                  <c:v>7.6020272072552684E-3</c:v>
                </c:pt>
                <c:pt idx="5">
                  <c:v>1.7071218991731127E-2</c:v>
                </c:pt>
              </c:numCache>
            </c:numRef>
          </c:val>
          <c:extLst>
            <c:ext xmlns:c16="http://schemas.microsoft.com/office/drawing/2014/chart" uri="{C3380CC4-5D6E-409C-BE32-E72D297353CC}">
              <c16:uniqueId val="{00000014-1DC9-4412-B380-E0C917DEBA3D}"/>
            </c:ext>
          </c:extLst>
        </c:ser>
        <c:ser>
          <c:idx val="25"/>
          <c:order val="25"/>
          <c:tx>
            <c:strRef>
              <c:f>'3.3.17'!$A$40</c:f>
              <c:strCache>
                <c:ptCount val="1"/>
                <c:pt idx="0">
                  <c:v>2019-2020*</c:v>
                </c:pt>
              </c:strCache>
            </c:strRef>
          </c:tx>
          <c:spPr>
            <a:solidFill>
              <a:schemeClr val="accent2">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ext>
              </c:extLst>
              <c:f>'3.3.17'!$B$12:$G$12</c:f>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'3.3.17'!$B$40:$I$40</c15:sqref>
                  </c15:fullRef>
                </c:ext>
              </c:extLst>
              <c:f>'3.3.17'!$B$40:$G$40</c:f>
              <c:numCache>
                <c:formatCode>0.0%</c:formatCode>
                <c:ptCount val="6"/>
                <c:pt idx="0">
                  <c:v>0.11122501281394157</c:v>
                </c:pt>
                <c:pt idx="1">
                  <c:v>0.10080300700495472</c:v>
                </c:pt>
                <c:pt idx="2">
                  <c:v>0.25986673500768837</c:v>
                </c:pt>
                <c:pt idx="3">
                  <c:v>2.3347001537672987</c:v>
                </c:pt>
                <c:pt idx="4">
                  <c:v>6.3215445070903811E-3</c:v>
                </c:pt>
                <c:pt idx="5">
                  <c:v>1.6743550316077226E-2</c:v>
                </c:pt>
              </c:numCache>
            </c:numRef>
          </c:val>
          <c:extLst>
            <c:ext xmlns:c16="http://schemas.microsoft.com/office/drawing/2014/chart" uri="{C3380CC4-5D6E-409C-BE32-E72D297353CC}">
              <c16:uniqueId val="{00000015-1DC9-4412-B380-E0C917DEBA3D}"/>
            </c:ext>
          </c:extLst>
        </c:ser>
        <c:dLbls>
          <c:showLegendKey val="0"/>
          <c:showVal val="1"/>
          <c:showCatName val="0"/>
          <c:showSerName val="0"/>
          <c:showPercent val="0"/>
          <c:showBubbleSize val="0"/>
        </c:dLbls>
        <c:gapWidth val="150"/>
        <c:axId val="190656896"/>
        <c:axId val="190658432"/>
        <c:extLst>
          <c:ext xmlns:c15="http://schemas.microsoft.com/office/drawing/2012/chart" uri="{02D57815-91ED-43cb-92C2-25804820EDAC}">
            <c15:filteredBarSeries>
              <c15:ser>
                <c:idx val="0"/>
                <c:order val="0"/>
                <c:tx>
                  <c:strRef>
                    <c:extLst>
                      <c:ext uri="{02D57815-91ED-43cb-92C2-25804820EDAC}">
                        <c15:formulaRef>
                          <c15:sqref>'3.3.17'!$A$13</c15:sqref>
                        </c15:formulaRef>
                      </c:ext>
                    </c:extLst>
                    <c:strCache>
                      <c:ptCount val="1"/>
                      <c:pt idx="0">
                        <c:v>ANNUAL TOTAL</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uri="{02D57815-91ED-43cb-92C2-25804820EDAC}">
                        <c15:fullRef>
                          <c15:sqref>'3.3.17'!$B$13:$I$13</c15:sqref>
                        </c15:fullRef>
                        <c15:formulaRef>
                          <c15:sqref>'3.3.17'!$B$13:$G$13</c15:sqref>
                        </c15:formulaRef>
                      </c:ext>
                    </c:extLst>
                    <c:numCache>
                      <c:formatCode>General</c:formatCode>
                      <c:ptCount val="6"/>
                    </c:numCache>
                  </c:numRef>
                </c:val>
                <c:extLst>
                  <c:ext xmlns:c16="http://schemas.microsoft.com/office/drawing/2014/chart" uri="{C3380CC4-5D6E-409C-BE32-E72D297353CC}">
                    <c16:uniqueId val="{00000000-CFFA-4FF7-843B-52D04E76916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'3.3.17'!$A$14</c15:sqref>
                        </c15:formulaRef>
                      </c:ext>
                    </c:extLst>
                    <c:strCache>
                      <c:ptCount val="1"/>
                      <c:pt idx="0">
                        <c:v>2008-2009</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'3.3.17'!$B$14:$I$14</c15:sqref>
                        </c15:fullRef>
                        <c15:formulaRef>
                          <c15:sqref>'3.3.17'!$B$14:$G$14</c15:sqref>
                        </c15:formulaRef>
                      </c:ext>
                    </c:extLst>
                    <c:numCache>
                      <c:formatCode>#,##0</c:formatCode>
                      <c:ptCount val="6"/>
                      <c:pt idx="0">
                        <c:v>2641</c:v>
                      </c:pt>
                      <c:pt idx="1">
                        <c:v>1805</c:v>
                      </c:pt>
                      <c:pt idx="2">
                        <c:v>3637</c:v>
                      </c:pt>
                      <c:pt idx="3">
                        <c:v>8791</c:v>
                      </c:pt>
                      <c:pt idx="4">
                        <c:v>84</c:v>
                      </c:pt>
                      <c:pt idx="5">
                        <c:v>161</c:v>
                      </c:pt>
                    </c:numCache>
                  </c:numRef>
                </c:val>
                <c:extLst xmlns:c15="http://schemas.microsoft.com/office/drawing/2012/chart">
                  <c:ext xmlns:c16="http://schemas.microsoft.com/office/drawing/2014/chart" uri="{C3380CC4-5D6E-409C-BE32-E72D297353CC}">
                    <c16:uniqueId val="{00000001-CFFA-4FF7-843B-52D04E76916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'3.3.17'!$A$15</c15:sqref>
                        </c15:formulaRef>
                      </c:ext>
                    </c:extLst>
                    <c:strCache>
                      <c:ptCount val="1"/>
                      <c:pt idx="0">
                        <c:v>2009-2010</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'3.3.17'!$B$15:$I$15</c15:sqref>
                        </c15:fullRef>
                        <c15:formulaRef>
                          <c15:sqref>'3.3.17'!$B$15:$G$15</c15:sqref>
                        </c15:formulaRef>
                      </c:ext>
                    </c:extLst>
                    <c:numCache>
                      <c:formatCode>#,##0</c:formatCode>
                      <c:ptCount val="6"/>
                      <c:pt idx="0">
                        <c:v>2465</c:v>
                      </c:pt>
                      <c:pt idx="1">
                        <c:v>1725</c:v>
                      </c:pt>
                      <c:pt idx="2">
                        <c:v>3002</c:v>
                      </c:pt>
                      <c:pt idx="3">
                        <c:v>9683</c:v>
                      </c:pt>
                      <c:pt idx="4">
                        <c:v>76</c:v>
                      </c:pt>
                      <c:pt idx="5">
                        <c:v>166</c:v>
                      </c:pt>
                    </c:numCache>
                  </c:numRef>
                </c:val>
                <c:extLst xmlns:c15="http://schemas.microsoft.com/office/drawing/2012/chart">
                  <c:ext xmlns:c16="http://schemas.microsoft.com/office/drawing/2014/chart" uri="{C3380CC4-5D6E-409C-BE32-E72D297353CC}">
                    <c16:uniqueId val="{00000002-CFFA-4FF7-843B-52D04E76916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'3.3.17'!$A$16</c15:sqref>
                        </c15:formulaRef>
                      </c:ext>
                    </c:extLst>
                    <c:strCache>
                      <c:ptCount val="1"/>
                      <c:pt idx="0">
                        <c:v>2010-2011</c:v>
                      </c:pt>
                    </c:strCache>
                  </c:strRef>
                </c:tx>
                <c:spPr>
                  <a:solidFill>
                    <a:schemeClr val="accent4"/>
                  </a:solidFill>
                  <a:ln>
                    <a:noFill/>
                  </a:ln>
                  <a:effectLst/>
                </c:spPr>
                <c:invertIfNegative val="0"/>
                <c:dLbls>
                  <c:dLbl>
                    <c:idx val="3"/>
                    <c:layout>
                      <c:manualLayout>
                        <c:x val="1.2845215157353885E-3"/>
                        <c:y val="2.211166390270867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CFFA-4FF7-843B-52D04E76916C}"/>
                      </c:ext>
                    </c:extLst>
                  </c:dLbl>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'3.3.17'!$B$16:$I$16</c15:sqref>
                        </c15:fullRef>
                        <c15:formulaRef>
                          <c15:sqref>'3.3.17'!$B$16:$G$16</c15:sqref>
                        </c15:formulaRef>
                      </c:ext>
                    </c:extLst>
                    <c:numCache>
                      <c:formatCode>#,##0</c:formatCode>
                      <c:ptCount val="6"/>
                      <c:pt idx="0">
                        <c:v>2384</c:v>
                      </c:pt>
                      <c:pt idx="1">
                        <c:v>1595</c:v>
                      </c:pt>
                      <c:pt idx="2">
                        <c:v>2533</c:v>
                      </c:pt>
                      <c:pt idx="3">
                        <c:v>10035</c:v>
                      </c:pt>
                      <c:pt idx="4">
                        <c:v>85</c:v>
                      </c:pt>
                      <c:pt idx="5">
                        <c:v>139</c:v>
                      </c:pt>
                    </c:numCache>
                  </c:numRef>
                </c:val>
                <c:extLst xmlns:c15="http://schemas.microsoft.com/office/drawing/2012/chart">
                  <c:ext xmlns:c16="http://schemas.microsoft.com/office/drawing/2014/chart" uri="{C3380CC4-5D6E-409C-BE32-E72D297353CC}">
                    <c16:uniqueId val="{00000004-CFFA-4FF7-843B-52D04E76916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'3.3.17'!$A$17</c15:sqref>
                        </c15:formulaRef>
                      </c:ext>
                    </c:extLst>
                    <c:strCache>
                      <c:ptCount val="1"/>
                      <c:pt idx="0">
                        <c:v>2011-2012</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'3.3.17'!$B$17:$I$17</c15:sqref>
                        </c15:fullRef>
                        <c15:formulaRef>
                          <c15:sqref>'3.3.17'!$B$17:$G$17</c15:sqref>
                        </c15:formulaRef>
                      </c:ext>
                    </c:extLst>
                    <c:numCache>
                      <c:formatCode>#,##0</c:formatCode>
                      <c:ptCount val="6"/>
                      <c:pt idx="0">
                        <c:v>2821</c:v>
                      </c:pt>
                      <c:pt idx="1">
                        <c:v>1565</c:v>
                      </c:pt>
                      <c:pt idx="2">
                        <c:v>2970</c:v>
                      </c:pt>
                      <c:pt idx="3">
                        <c:v>13093</c:v>
                      </c:pt>
                      <c:pt idx="4">
                        <c:v>80</c:v>
                      </c:pt>
                      <c:pt idx="5">
                        <c:v>179</c:v>
                      </c:pt>
                    </c:numCache>
                  </c:numRef>
                </c:val>
                <c:extLst xmlns:c15="http://schemas.microsoft.com/office/drawing/2012/chart">
                  <c:ext xmlns:c16="http://schemas.microsoft.com/office/drawing/2014/chart" uri="{C3380CC4-5D6E-409C-BE32-E72D297353CC}">
                    <c16:uniqueId val="{00000005-CFFA-4FF7-843B-52D04E76916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'3.3.17'!$A$18</c15:sqref>
                        </c15:formulaRef>
                      </c:ext>
                    </c:extLst>
                    <c:strCache>
                      <c:ptCount val="1"/>
                      <c:pt idx="0">
                        <c:v>2012-2013</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'3.3.17'!$B$18:$I$18</c15:sqref>
                        </c15:fullRef>
                        <c15:formulaRef>
                          <c15:sqref>'3.3.17'!$B$18:$G$18</c15:sqref>
                        </c15:formulaRef>
                      </c:ext>
                    </c:extLst>
                    <c:numCache>
                      <c:formatCode>#,##0</c:formatCode>
                      <c:ptCount val="6"/>
                      <c:pt idx="0">
                        <c:v>2493</c:v>
                      </c:pt>
                      <c:pt idx="1">
                        <c:v>1322</c:v>
                      </c:pt>
                      <c:pt idx="2">
                        <c:v>2469</c:v>
                      </c:pt>
                      <c:pt idx="3">
                        <c:v>12593</c:v>
                      </c:pt>
                      <c:pt idx="4">
                        <c:v>60</c:v>
                      </c:pt>
                      <c:pt idx="5">
                        <c:v>118</c:v>
                      </c:pt>
                    </c:numCache>
                  </c:numRef>
                </c:val>
                <c:extLst xmlns:c15="http://schemas.microsoft.com/office/drawing/2012/chart">
                  <c:ext xmlns:c16="http://schemas.microsoft.com/office/drawing/2014/chart" uri="{C3380CC4-5D6E-409C-BE32-E72D297353CC}">
                    <c16:uniqueId val="{00000001-1DC9-4412-B380-E0C917DEBA3D}"/>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'3.3.17'!$A$19</c15:sqref>
                        </c15:formulaRef>
                      </c:ext>
                    </c:extLst>
                    <c:strCache>
                      <c:ptCount val="1"/>
                      <c:pt idx="0">
                        <c:v>2013-2014</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'3.3.17'!$B$19:$I$19</c15:sqref>
                        </c15:fullRef>
                        <c15:formulaRef>
                          <c15:sqref>'3.3.17'!$B$19:$G$19</c15:sqref>
                        </c15:formulaRef>
                      </c:ext>
                    </c:extLst>
                    <c:numCache>
                      <c:formatCode>#,##0</c:formatCode>
                      <c:ptCount val="6"/>
                      <c:pt idx="0">
                        <c:v>2241</c:v>
                      </c:pt>
                      <c:pt idx="1">
                        <c:v>1199</c:v>
                      </c:pt>
                      <c:pt idx="2">
                        <c:v>2836</c:v>
                      </c:pt>
                      <c:pt idx="3">
                        <c:v>13950</c:v>
                      </c:pt>
                      <c:pt idx="4">
                        <c:v>55</c:v>
                      </c:pt>
                      <c:pt idx="5">
                        <c:v>155</c:v>
                      </c:pt>
                    </c:numCache>
                  </c:numRef>
                </c:val>
                <c:extLst xmlns:c15="http://schemas.microsoft.com/office/drawing/2012/chart">
                  <c:ext xmlns:c16="http://schemas.microsoft.com/office/drawing/2014/chart" uri="{C3380CC4-5D6E-409C-BE32-E72D297353CC}">
                    <c16:uniqueId val="{00000002-1DC9-4412-B380-E0C917DEBA3D}"/>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'3.3.17'!$A$20</c15:sqref>
                        </c15:formulaRef>
                      </c:ext>
                    </c:extLst>
                    <c:strCache>
                      <c:ptCount val="1"/>
                      <c:pt idx="0">
                        <c:v>2014-2015</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'3.3.17'!$B$20:$I$20</c15:sqref>
                        </c15:fullRef>
                        <c15:formulaRef>
                          <c15:sqref>'3.3.17'!$B$20:$G$20</c15:sqref>
                        </c15:formulaRef>
                      </c:ext>
                    </c:extLst>
                    <c:numCache>
                      <c:formatCode>#,##0</c:formatCode>
                      <c:ptCount val="6"/>
                      <c:pt idx="0">
                        <c:v>1793</c:v>
                      </c:pt>
                      <c:pt idx="1">
                        <c:v>788</c:v>
                      </c:pt>
                      <c:pt idx="2">
                        <c:v>2089</c:v>
                      </c:pt>
                      <c:pt idx="3">
                        <c:v>13231</c:v>
                      </c:pt>
                      <c:pt idx="4">
                        <c:v>56</c:v>
                      </c:pt>
                      <c:pt idx="5">
                        <c:v>115</c:v>
                      </c:pt>
                    </c:numCache>
                  </c:numRef>
                </c:val>
                <c:extLst xmlns:c15="http://schemas.microsoft.com/office/drawing/2012/chart">
                  <c:ext xmlns:c16="http://schemas.microsoft.com/office/drawing/2014/chart" uri="{C3380CC4-5D6E-409C-BE32-E72D297353CC}">
                    <c16:uniqueId val="{00000003-1DC9-4412-B380-E0C917DEBA3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'3.3.17'!$A$21</c15:sqref>
                        </c15:formulaRef>
                      </c:ext>
                    </c:extLst>
                    <c:strCache>
                      <c:ptCount val="1"/>
                      <c:pt idx="0">
                        <c:v>2015-2016</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'3.3.17'!$B$21:$I$21</c15:sqref>
                        </c15:fullRef>
                        <c15:formulaRef>
                          <c15:sqref>'3.3.17'!$B$21:$G$21</c15:sqref>
                        </c15:formulaRef>
                      </c:ext>
                    </c:extLst>
                    <c:numCache>
                      <c:formatCode>#,##0</c:formatCode>
                      <c:ptCount val="6"/>
                      <c:pt idx="0">
                        <c:v>1668</c:v>
                      </c:pt>
                      <c:pt idx="1">
                        <c:v>1009</c:v>
                      </c:pt>
                      <c:pt idx="2">
                        <c:v>2684</c:v>
                      </c:pt>
                      <c:pt idx="3">
                        <c:v>16737</c:v>
                      </c:pt>
                      <c:pt idx="4">
                        <c:v>66</c:v>
                      </c:pt>
                      <c:pt idx="5">
                        <c:v>129</c:v>
                      </c:pt>
                    </c:numCache>
                  </c:numRef>
                </c:val>
                <c:extLst xmlns:c15="http://schemas.microsoft.com/office/drawing/2012/chart">
                  <c:ext xmlns:c16="http://schemas.microsoft.com/office/drawing/2014/chart" uri="{C3380CC4-5D6E-409C-BE32-E72D297353CC}">
                    <c16:uniqueId val="{00000004-1DC9-4412-B380-E0C917DEBA3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'3.3.17'!$A$22</c15:sqref>
                        </c15:formulaRef>
                      </c:ext>
                    </c:extLst>
                    <c:strCache>
                      <c:ptCount val="1"/>
                      <c:pt idx="0">
                        <c:v>2016-2017</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'3.3.17'!$B$22:$I$22</c15:sqref>
                        </c15:fullRef>
                        <c15:formulaRef>
                          <c15:sqref>'3.3.17'!$B$22:$G$22</c15:sqref>
                        </c15:formulaRef>
                      </c:ext>
                    </c:extLst>
                    <c:numCache>
                      <c:formatCode>#,##0</c:formatCode>
                      <c:ptCount val="6"/>
                      <c:pt idx="0">
                        <c:v>1207</c:v>
                      </c:pt>
                      <c:pt idx="1">
                        <c:v>824</c:v>
                      </c:pt>
                      <c:pt idx="2">
                        <c:v>2115</c:v>
                      </c:pt>
                      <c:pt idx="3">
                        <c:v>15616</c:v>
                      </c:pt>
                      <c:pt idx="4">
                        <c:v>50</c:v>
                      </c:pt>
                      <c:pt idx="5">
                        <c:v>129</c:v>
                      </c:pt>
                    </c:numCache>
                  </c:numRef>
                </c:val>
                <c:extLst xmlns:c15="http://schemas.microsoft.com/office/drawing/2012/chart">
                  <c:ext xmlns:c16="http://schemas.microsoft.com/office/drawing/2014/chart" uri="{C3380CC4-5D6E-409C-BE32-E72D297353CC}">
                    <c16:uniqueId val="{00000005-1DC9-4412-B380-E0C917DEBA3D}"/>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'3.3.17'!$A$23</c15:sqref>
                        </c15:formulaRef>
                      </c:ext>
                    </c:extLst>
                    <c:strCache>
                      <c:ptCount val="1"/>
                      <c:pt idx="0">
                        <c:v>2017-2018</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'3.3.17'!$B$23:$I$23</c15:sqref>
                        </c15:fullRef>
                        <c15:formulaRef>
                          <c15:sqref>'3.3.17'!$B$23:$G$23</c15:sqref>
                        </c15:formulaRef>
                      </c:ext>
                    </c:extLst>
                    <c:numCache>
                      <c:formatCode>#,##0</c:formatCode>
                      <c:ptCount val="6"/>
                      <c:pt idx="0">
                        <c:v>1032</c:v>
                      </c:pt>
                      <c:pt idx="1">
                        <c:v>946</c:v>
                      </c:pt>
                      <c:pt idx="2">
                        <c:v>2123</c:v>
                      </c:pt>
                      <c:pt idx="3">
                        <c:v>16748</c:v>
                      </c:pt>
                      <c:pt idx="4">
                        <c:v>64</c:v>
                      </c:pt>
                      <c:pt idx="5">
                        <c:v>134</c:v>
                      </c:pt>
                    </c:numCache>
                  </c:numRef>
                </c:val>
                <c:extLst xmlns:c15="http://schemas.microsoft.com/office/drawing/2012/chart">
                  <c:ext xmlns:c16="http://schemas.microsoft.com/office/drawing/2014/chart" uri="{C3380CC4-5D6E-409C-BE32-E72D297353CC}">
                    <c16:uniqueId val="{00000006-1DC9-4412-B380-E0C917DEBA3D}"/>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'3.3.17'!$A$24</c15:sqref>
                        </c15:formulaRef>
                      </c:ext>
                    </c:extLst>
                    <c:strCache>
                      <c:ptCount val="1"/>
                      <c:pt idx="0">
                        <c:v>2018-2019</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'3.3.17'!$B$24:$I$24</c15:sqref>
                        </c15:fullRef>
                        <c15:formulaRef>
                          <c15:sqref>'3.3.17'!$B$24:$G$24</c15:sqref>
                        </c15:formulaRef>
                      </c:ext>
                    </c:extLst>
                    <c:numCache>
                      <c:formatCode>#,##0</c:formatCode>
                      <c:ptCount val="6"/>
                      <c:pt idx="0">
                        <c:v>860</c:v>
                      </c:pt>
                      <c:pt idx="1">
                        <c:v>772</c:v>
                      </c:pt>
                      <c:pt idx="2">
                        <c:v>2154</c:v>
                      </c:pt>
                      <c:pt idx="3">
                        <c:v>16874</c:v>
                      </c:pt>
                      <c:pt idx="4">
                        <c:v>57</c:v>
                      </c:pt>
                      <c:pt idx="5">
                        <c:v>128</c:v>
                      </c:pt>
                    </c:numCache>
                  </c:numRef>
                </c:val>
                <c:extLst xmlns:c15="http://schemas.microsoft.com/office/drawing/2012/chart">
                  <c:ext xmlns:c16="http://schemas.microsoft.com/office/drawing/2014/chart" uri="{C3380CC4-5D6E-409C-BE32-E72D297353CC}">
                    <c16:uniqueId val="{00000007-1DC9-4412-B380-E0C917DEBA3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'3.3.17'!$A$25</c15:sqref>
                        </c15:formulaRef>
                      </c:ext>
                    </c:extLst>
                    <c:strCache>
                      <c:ptCount val="1"/>
                      <c:pt idx="0">
                        <c:v>2019-2020*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'3.3.17'!$B$25:$I$25</c15:sqref>
                        </c15:fullRef>
                        <c15:formulaRef>
                          <c15:sqref>'3.3.17'!$B$25:$G$25</c15:sqref>
                        </c15:formulaRef>
                      </c:ext>
                    </c:extLst>
                    <c:numCache>
                      <c:formatCode>#,##0</c:formatCode>
                      <c:ptCount val="6"/>
                      <c:pt idx="0">
                        <c:v>651</c:v>
                      </c:pt>
                      <c:pt idx="1">
                        <c:v>590</c:v>
                      </c:pt>
                      <c:pt idx="2">
                        <c:v>1521</c:v>
                      </c:pt>
                      <c:pt idx="3">
                        <c:v>13665</c:v>
                      </c:pt>
                      <c:pt idx="4">
                        <c:v>37</c:v>
                      </c:pt>
                      <c:pt idx="5">
                        <c:v>98</c:v>
                      </c:pt>
                    </c:numCache>
                  </c:numRef>
                </c:val>
                <c:extLst xmlns:c15="http://schemas.microsoft.com/office/drawing/2012/chart">
                  <c:ext xmlns:c16="http://schemas.microsoft.com/office/drawing/2014/chart" uri="{C3380CC4-5D6E-409C-BE32-E72D297353CC}">
                    <c16:uniqueId val="{00000008-1DC9-4412-B380-E0C917DEBA3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'3.3.17'!$A$28</c15:sqref>
                        </c15:formulaRef>
                      </c:ext>
                    </c:extLst>
                    <c:strCache>
                      <c:ptCount val="1"/>
                      <c:pt idx="0">
                        <c:v>ANNUAL PERCENTAGE</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'3.3.17'!$B$28:$I$28</c15:sqref>
                        </c15:fullRef>
                        <c15:formulaRef>
                          <c15:sqref>'3.3.17'!$B$28:$G$28</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9-1DC9-4412-B380-E0C917DEBA3D}"/>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'3.3.17'!$A$29</c15:sqref>
                        </c15:formulaRef>
                      </c:ext>
                    </c:extLst>
                    <c:strCache>
                      <c:ptCount val="1"/>
                      <c:pt idx="0">
                        <c:v>2008-2009</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'3.3.17'!$B$29:$I$29</c15:sqref>
                        </c15:fullRef>
                        <c15:formulaRef>
                          <c15:sqref>'3.3.17'!$B$29:$G$29</c15:sqref>
                        </c15:formulaRef>
                      </c:ext>
                    </c:extLst>
                    <c:numCache>
                      <c:formatCode>0.0%</c:formatCode>
                      <c:ptCount val="6"/>
                      <c:pt idx="0">
                        <c:v>0.34152334152334152</c:v>
                      </c:pt>
                      <c:pt idx="1">
                        <c:v>0.2334152334152334</c:v>
                      </c:pt>
                      <c:pt idx="2">
                        <c:v>0.47032199663778612</c:v>
                      </c:pt>
                      <c:pt idx="3">
                        <c:v>1.1368162420793999</c:v>
                      </c:pt>
                      <c:pt idx="4">
                        <c:v>1.0862537178326652E-2</c:v>
                      </c:pt>
                      <c:pt idx="5">
                        <c:v>2.0819862925126081E-2</c:v>
                      </c:pt>
                    </c:numCache>
                  </c:numRef>
                </c:val>
                <c:extLst xmlns:c15="http://schemas.microsoft.com/office/drawing/2012/chart">
                  <c:ext xmlns:c16="http://schemas.microsoft.com/office/drawing/2014/chart" uri="{C3380CC4-5D6E-409C-BE32-E72D297353CC}">
                    <c16:uniqueId val="{0000000A-1DC9-4412-B380-E0C917DEBA3D}"/>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'3.3.17'!$A$30</c15:sqref>
                        </c15:formulaRef>
                      </c:ext>
                    </c:extLst>
                    <c:strCache>
                      <c:ptCount val="1"/>
                      <c:pt idx="0">
                        <c:v>2009-2010</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'3.3.17'!$B$30:$I$30</c15:sqref>
                        </c15:fullRef>
                        <c15:formulaRef>
                          <c15:sqref>'3.3.17'!$B$30:$G$30</c15:sqref>
                        </c15:formulaRef>
                      </c:ext>
                    </c:extLst>
                    <c:numCache>
                      <c:formatCode>0.0%</c:formatCode>
                      <c:ptCount val="6"/>
                      <c:pt idx="0">
                        <c:v>0.31190687080855373</c:v>
                      </c:pt>
                      <c:pt idx="1">
                        <c:v>0.21827154245223332</c:v>
                      </c:pt>
                      <c:pt idx="2">
                        <c:v>0.37985575098064028</c:v>
                      </c:pt>
                      <c:pt idx="3">
                        <c:v>1.2252309249652031</c:v>
                      </c:pt>
                      <c:pt idx="4">
                        <c:v>9.61660129064912E-3</c:v>
                      </c:pt>
                      <c:pt idx="5">
                        <c:v>2.1004681766417815E-2</c:v>
                      </c:pt>
                    </c:numCache>
                  </c:numRef>
                </c:val>
                <c:extLst xmlns:c15="http://schemas.microsoft.com/office/drawing/2012/chart">
                  <c:ext xmlns:c16="http://schemas.microsoft.com/office/drawing/2014/chart" uri="{C3380CC4-5D6E-409C-BE32-E72D297353CC}">
                    <c16:uniqueId val="{0000000B-1DC9-4412-B380-E0C917DEBA3D}"/>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'3.3.17'!$A$31</c15:sqref>
                        </c15:formulaRef>
                      </c:ext>
                    </c:extLst>
                    <c:strCache>
                      <c:ptCount val="1"/>
                      <c:pt idx="0">
                        <c:v>2010-2011</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'3.3.17'!$B$31:$I$31</c15:sqref>
                        </c15:fullRef>
                        <c15:formulaRef>
                          <c15:sqref>'3.3.17'!$B$31:$G$31</c15:sqref>
                        </c15:formulaRef>
                      </c:ext>
                    </c:extLst>
                    <c:numCache>
                      <c:formatCode>0.0%</c:formatCode>
                      <c:ptCount val="6"/>
                      <c:pt idx="0">
                        <c:v>0.29600198659051402</c:v>
                      </c:pt>
                      <c:pt idx="1">
                        <c:v>0.19803824186739508</c:v>
                      </c:pt>
                      <c:pt idx="2">
                        <c:v>0.31450211075242118</c:v>
                      </c:pt>
                      <c:pt idx="3">
                        <c:v>1.245964738018376</c:v>
                      </c:pt>
                      <c:pt idx="4">
                        <c:v>1.0553762105785945E-2</c:v>
                      </c:pt>
                      <c:pt idx="5">
                        <c:v>1.7258505090638192E-2</c:v>
                      </c:pt>
                    </c:numCache>
                  </c:numRef>
                </c:val>
                <c:extLst xmlns:c15="http://schemas.microsoft.com/office/drawing/2012/chart">
                  <c:ext xmlns:c16="http://schemas.microsoft.com/office/drawing/2014/chart" uri="{C3380CC4-5D6E-409C-BE32-E72D297353CC}">
                    <c16:uniqueId val="{0000000C-1DC9-4412-B380-E0C917DEBA3D}"/>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'3.3.17'!$A$32</c15:sqref>
                        </c15:formulaRef>
                      </c:ext>
                    </c:extLst>
                    <c:strCache>
                      <c:ptCount val="1"/>
                      <c:pt idx="0">
                        <c:v>2011-2012</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'3.3.17'!$B$32:$I$32</c15:sqref>
                        </c15:fullRef>
                        <c15:formulaRef>
                          <c15:sqref>'3.3.17'!$B$32:$G$32</c15:sqref>
                        </c15:formulaRef>
                      </c:ext>
                    </c:extLst>
                    <c:numCache>
                      <c:formatCode>0.0%</c:formatCode>
                      <c:ptCount val="6"/>
                      <c:pt idx="0">
                        <c:v>0.28002779432201708</c:v>
                      </c:pt>
                      <c:pt idx="1">
                        <c:v>0.15535040698828667</c:v>
                      </c:pt>
                      <c:pt idx="2">
                        <c:v>0.29481834425253128</c:v>
                      </c:pt>
                      <c:pt idx="3">
                        <c:v>1.2996823506055191</c:v>
                      </c:pt>
                      <c:pt idx="4">
                        <c:v>7.941234862021045E-3</c:v>
                      </c:pt>
                      <c:pt idx="5">
                        <c:v>1.7768513003772086E-2</c:v>
                      </c:pt>
                    </c:numCache>
                  </c:numRef>
                </c:val>
                <c:extLst xmlns:c15="http://schemas.microsoft.com/office/drawing/2012/chart">
                  <c:ext xmlns:c16="http://schemas.microsoft.com/office/drawing/2014/chart" uri="{C3380CC4-5D6E-409C-BE32-E72D297353CC}">
                    <c16:uniqueId val="{0000000D-1DC9-4412-B380-E0C917DEBA3D}"/>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'3.3.17'!$A$33</c15:sqref>
                        </c15:formulaRef>
                      </c:ext>
                    </c:extLst>
                    <c:strCache>
                      <c:ptCount val="1"/>
                      <c:pt idx="0">
                        <c:v>2012-2013</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'3.3.17'!$B$33:$I$33</c15:sqref>
                        </c15:fullRef>
                        <c15:formulaRef>
                          <c15:sqref>'3.3.17'!$B$33:$G$33</c15:sqref>
                        </c15:formulaRef>
                      </c:ext>
                    </c:extLst>
                    <c:numCache>
                      <c:formatCode>0.0%</c:formatCode>
                      <c:ptCount val="6"/>
                      <c:pt idx="0">
                        <c:v>0.26939701750594336</c:v>
                      </c:pt>
                      <c:pt idx="1">
                        <c:v>0.14285714285714285</c:v>
                      </c:pt>
                      <c:pt idx="2">
                        <c:v>0.26680354441322673</c:v>
                      </c:pt>
                      <c:pt idx="3">
                        <c:v>1.3608169440242057</c:v>
                      </c:pt>
                      <c:pt idx="4">
                        <c:v>6.4836827317916578E-3</c:v>
                      </c:pt>
                      <c:pt idx="5">
                        <c:v>1.2751242705856926E-2</c:v>
                      </c:pt>
                    </c:numCache>
                  </c:numRef>
                </c:val>
                <c:extLst xmlns:c15="http://schemas.microsoft.com/office/drawing/2012/chart">
                  <c:ext xmlns:c16="http://schemas.microsoft.com/office/drawing/2014/chart" uri="{C3380CC4-5D6E-409C-BE32-E72D297353CC}">
                    <c16:uniqueId val="{0000000E-1DC9-4412-B380-E0C917DEBA3D}"/>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'3.3.17'!$A$34</c15:sqref>
                        </c15:formulaRef>
                      </c:ext>
                    </c:extLst>
                    <c:strCache>
                      <c:ptCount val="1"/>
                      <c:pt idx="0">
                        <c:v>2013-2014</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'3.3.17'!$B$34:$I$34</c15:sqref>
                        </c15:fullRef>
                        <c15:formulaRef>
                          <c15:sqref>'3.3.17'!$B$34:$G$34</c15:sqref>
                        </c15:formulaRef>
                      </c:ext>
                    </c:extLst>
                    <c:numCache>
                      <c:formatCode>0.0%</c:formatCode>
                      <c:ptCount val="6"/>
                      <c:pt idx="0">
                        <c:v>0.23691722169362511</c:v>
                      </c:pt>
                      <c:pt idx="1">
                        <c:v>0.12675758536843218</c:v>
                      </c:pt>
                      <c:pt idx="2">
                        <c:v>0.29982027698488212</c:v>
                      </c:pt>
                      <c:pt idx="3">
                        <c:v>1.4747859181731684</c:v>
                      </c:pt>
                      <c:pt idx="4">
                        <c:v>5.8145681361666136E-3</c:v>
                      </c:pt>
                      <c:pt idx="5">
                        <c:v>1.6386510201924092E-2</c:v>
                      </c:pt>
                    </c:numCache>
                  </c:numRef>
                </c:val>
                <c:extLst xmlns:c15="http://schemas.microsoft.com/office/drawing/2012/chart">
                  <c:ext xmlns:c16="http://schemas.microsoft.com/office/drawing/2014/chart" uri="{C3380CC4-5D6E-409C-BE32-E72D297353CC}">
                    <c16:uniqueId val="{0000000F-1DC9-4412-B380-E0C917DEBA3D}"/>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'3.3.17'!$A$35</c15:sqref>
                        </c15:formulaRef>
                      </c:ext>
                    </c:extLst>
                    <c:strCache>
                      <c:ptCount val="1"/>
                      <c:pt idx="0">
                        <c:v>2014-2015</c:v>
                      </c:pt>
                    </c:strCache>
                  </c:strRef>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'3.3.17'!$B$12:$I$12</c15:sqref>
                        </c15:fullRef>
                        <c15:formulaRef>
                          <c15:sqref>'3.3.17'!$B$12:$G$12</c15:sqref>
                        </c15:formulaRef>
                      </c:ext>
                    </c:extLst>
                    <c:strCache>
                      <c:ptCount val="6"/>
                      <c:pt idx="0">
                        <c:v>Reports with no misconduct reported</c:v>
                      </c:pt>
                      <c:pt idx="1">
                        <c:v>Pre-appointment criminal misconduct</c:v>
                      </c:pt>
                      <c:pt idx="2">
                        <c:v>Post-appointment criminal misconduct</c:v>
                      </c:pt>
                      <c:pt idx="3">
                        <c:v>Alleged breaches of civil obligations</c:v>
                      </c:pt>
                      <c:pt idx="4">
                        <c:v>Other criminal offences</c:v>
                      </c:pt>
                      <c:pt idx="5">
                        <c:v>Other possible misconduct</c:v>
                      </c:pt>
                    </c:strCache>
                  </c:strRef>
                </c:cat>
                <c:val>
                  <c:numRef>
                    <c:extLst>
                      <c:ext xmlns:c15="http://schemas.microsoft.com/office/drawing/2012/chart" uri="{02D57815-91ED-43cb-92C2-25804820EDAC}">
                        <c15:fullRef>
                          <c15:sqref>'3.3.17'!$B$35:$I$35</c15:sqref>
                        </c15:fullRef>
                        <c15:formulaRef>
                          <c15:sqref>'3.3.17'!$B$35:$G$35</c15:sqref>
                        </c15:formulaRef>
                      </c:ext>
                    </c:extLst>
                    <c:numCache>
                      <c:formatCode>0.0%</c:formatCode>
                      <c:ptCount val="6"/>
                      <c:pt idx="0">
                        <c:v>0.21462772324634904</c:v>
                      </c:pt>
                      <c:pt idx="1">
                        <c:v>9.4326071343069182E-2</c:v>
                      </c:pt>
                      <c:pt idx="2">
                        <c:v>0.25005985156811106</c:v>
                      </c:pt>
                      <c:pt idx="3">
                        <c:v>1.5837921953555183</c:v>
                      </c:pt>
                      <c:pt idx="4">
                        <c:v>6.7033756284414648E-3</c:v>
                      </c:pt>
                      <c:pt idx="5">
                        <c:v>1.3765860665549438E-2</c:v>
                      </c:pt>
                    </c:numCache>
                  </c:numRef>
                </c:val>
                <c:extLst xmlns:c15="http://schemas.microsoft.com/office/drawing/2012/chart">
                  <c:ext xmlns:c16="http://schemas.microsoft.com/office/drawing/2014/chart" uri="{C3380CC4-5D6E-409C-BE32-E72D297353CC}">
                    <c16:uniqueId val="{00000010-1DC9-4412-B380-E0C917DEBA3D}"/>
                  </c:ext>
                </c:extLst>
              </c15:ser>
            </c15:filteredBarSeries>
          </c:ext>
        </c:extLst>
      </c:barChart>
      <c:catAx>
        <c:axId val="19065689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658432"/>
        <c:crosses val="autoZero"/>
        <c:auto val="1"/>
        <c:lblAlgn val="ctr"/>
        <c:lblOffset val="100"/>
        <c:noMultiLvlLbl val="0"/>
      </c:catAx>
      <c:valAx>
        <c:axId val="190658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90656896"/>
        <c:crosses val="autoZero"/>
        <c:crossBetween val="between"/>
        <c:majorUnit val="0.1"/>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44" l="0.70000000000000062" r="0.70000000000000062" t="0.75000000000000344"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6306672457281E-2"/>
          <c:y val="8.5184064180361188E-2"/>
          <c:w val="0.81094160308892405"/>
          <c:h val="0.48747434806107992"/>
        </c:manualLayout>
      </c:layout>
      <c:barChart>
        <c:barDir val="col"/>
        <c:grouping val="clustered"/>
        <c:varyColors val="0"/>
        <c:ser>
          <c:idx val="22"/>
          <c:order val="22"/>
          <c:tx>
            <c:strRef>
              <c:f>'3.3.17'!$A$120</c:f>
              <c:strCache>
                <c:ptCount val="1"/>
                <c:pt idx="0">
                  <c:v>2015-2016</c:v>
                </c:pt>
              </c:strCache>
            </c:strRef>
          </c:tx>
          <c:spPr>
            <a:solidFill>
              <a:schemeClr val="accent5">
                <a:lumMod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ext>
              </c:extLst>
              <c:f>'3.3.17'!$B$95:$I$95</c:f>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'3.3.17'!$B$120:$K$120</c15:sqref>
                  </c15:fullRef>
                </c:ext>
              </c:extLst>
              <c:f>'3.3.17'!$B$120:$I$120</c:f>
              <c:numCache>
                <c:formatCode>0.0%</c:formatCode>
                <c:ptCount val="8"/>
                <c:pt idx="0">
                  <c:v>2.8948758584257793E-2</c:v>
                </c:pt>
                <c:pt idx="1">
                  <c:v>2.324352879027998E-3</c:v>
                </c:pt>
                <c:pt idx="2">
                  <c:v>3.5076597992604333E-2</c:v>
                </c:pt>
                <c:pt idx="3">
                  <c:v>2.8526148969889066E-3</c:v>
                </c:pt>
                <c:pt idx="4">
                  <c:v>1.5847860538827259E-2</c:v>
                </c:pt>
                <c:pt idx="5">
                  <c:v>1.4474379292128896E-2</c:v>
                </c:pt>
                <c:pt idx="6">
                  <c:v>9.5087163232963554E-4</c:v>
                </c:pt>
                <c:pt idx="7">
                  <c:v>6.1278394083465401E-3</c:v>
                </c:pt>
              </c:numCache>
            </c:numRef>
          </c:val>
          <c:extLst>
            <c:ext xmlns:c16="http://schemas.microsoft.com/office/drawing/2014/chart" uri="{C3380CC4-5D6E-409C-BE32-E72D297353CC}">
              <c16:uniqueId val="{00000023-E053-421F-9F8A-86FDFC31280A}"/>
            </c:ext>
          </c:extLst>
        </c:ser>
        <c:ser>
          <c:idx val="23"/>
          <c:order val="23"/>
          <c:tx>
            <c:strRef>
              <c:f>'3.3.17'!$A$121</c:f>
              <c:strCache>
                <c:ptCount val="1"/>
                <c:pt idx="0">
                  <c:v>2016-2017</c:v>
                </c:pt>
              </c:strCache>
            </c:strRef>
          </c:tx>
          <c:spPr>
            <a:solidFill>
              <a:schemeClr val="accent6">
                <a:lumMod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ext>
              </c:extLst>
              <c:f>'3.3.17'!$B$95:$I$95</c:f>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'3.3.17'!$B$121:$K$121</c15:sqref>
                  </c15:fullRef>
                </c:ext>
              </c:extLst>
              <c:f>'3.3.17'!$B$121:$I$121</c:f>
              <c:numCache>
                <c:formatCode>0.0%</c:formatCode>
                <c:ptCount val="8"/>
                <c:pt idx="0">
                  <c:v>2.8718609143593046E-2</c:v>
                </c:pt>
                <c:pt idx="1">
                  <c:v>2.9620090148100449E-3</c:v>
                </c:pt>
                <c:pt idx="2">
                  <c:v>2.9233741146168706E-2</c:v>
                </c:pt>
                <c:pt idx="3">
                  <c:v>2.9620090148100449E-3</c:v>
                </c:pt>
                <c:pt idx="4">
                  <c:v>1.5067611075338055E-2</c:v>
                </c:pt>
                <c:pt idx="5">
                  <c:v>1.5840309079201545E-2</c:v>
                </c:pt>
                <c:pt idx="6">
                  <c:v>2.83322601416613E-3</c:v>
                </c:pt>
                <c:pt idx="7">
                  <c:v>8.4996780424983903E-3</c:v>
                </c:pt>
              </c:numCache>
            </c:numRef>
          </c:val>
          <c:extLst>
            <c:ext xmlns:c16="http://schemas.microsoft.com/office/drawing/2014/chart" uri="{C3380CC4-5D6E-409C-BE32-E72D297353CC}">
              <c16:uniqueId val="{00000024-E053-421F-9F8A-86FDFC31280A}"/>
            </c:ext>
          </c:extLst>
        </c:ser>
        <c:ser>
          <c:idx val="24"/>
          <c:order val="24"/>
          <c:tx>
            <c:strRef>
              <c:f>'3.3.17'!$A$122</c:f>
              <c:strCache>
                <c:ptCount val="1"/>
                <c:pt idx="0">
                  <c:v>2017-2018</c:v>
                </c:pt>
              </c:strCache>
            </c:strRef>
          </c:tx>
          <c:spPr>
            <a:solidFill>
              <a:schemeClr val="accent1">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ext>
              </c:extLst>
              <c:f>'3.3.17'!$B$95:$I$95</c:f>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'3.3.17'!$B$122:$K$122</c15:sqref>
                  </c15:fullRef>
                </c:ext>
              </c:extLst>
              <c:f>'3.3.17'!$B$122:$I$122</c:f>
              <c:numCache>
                <c:formatCode>0.0%</c:formatCode>
                <c:ptCount val="8"/>
                <c:pt idx="0">
                  <c:v>4.4791803494023383E-2</c:v>
                </c:pt>
                <c:pt idx="1">
                  <c:v>4.991461972941022E-3</c:v>
                </c:pt>
                <c:pt idx="2">
                  <c:v>2.6139498226717458E-2</c:v>
                </c:pt>
                <c:pt idx="3">
                  <c:v>3.4152108235912257E-3</c:v>
                </c:pt>
                <c:pt idx="4">
                  <c:v>1.5105740181268883E-2</c:v>
                </c:pt>
                <c:pt idx="5">
                  <c:v>1.8520951004860106E-2</c:v>
                </c:pt>
                <c:pt idx="6">
                  <c:v>2.2330224615788783E-3</c:v>
                </c:pt>
                <c:pt idx="7">
                  <c:v>9.0634441087613302E-3</c:v>
                </c:pt>
              </c:numCache>
            </c:numRef>
          </c:val>
          <c:extLst>
            <c:ext xmlns:c16="http://schemas.microsoft.com/office/drawing/2014/chart" uri="{C3380CC4-5D6E-409C-BE32-E72D297353CC}">
              <c16:uniqueId val="{00000025-E053-421F-9F8A-86FDFC31280A}"/>
            </c:ext>
          </c:extLst>
        </c:ser>
        <c:ser>
          <c:idx val="25"/>
          <c:order val="25"/>
          <c:tx>
            <c:strRef>
              <c:f>'3.3.17'!$A$123</c:f>
              <c:strCache>
                <c:ptCount val="1"/>
                <c:pt idx="0">
                  <c:v>2018-2019</c:v>
                </c:pt>
              </c:strCache>
            </c:strRef>
          </c:tx>
          <c:spPr>
            <a:solidFill>
              <a:schemeClr val="accent2">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ext>
              </c:extLst>
              <c:f>'3.3.17'!$B$95:$I$95</c:f>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'3.3.17'!$B$123:$K$123</c15:sqref>
                  </c15:fullRef>
                </c:ext>
              </c:extLst>
              <c:f>'3.3.17'!$B$123:$I$123</c:f>
              <c:numCache>
                <c:formatCode>0.0%</c:formatCode>
                <c:ptCount val="8"/>
                <c:pt idx="0">
                  <c:v>3.2008535609495868E-2</c:v>
                </c:pt>
                <c:pt idx="1">
                  <c:v>4.1344358495598831E-3</c:v>
                </c:pt>
                <c:pt idx="2">
                  <c:v>2.4539877300613498E-2</c:v>
                </c:pt>
                <c:pt idx="3">
                  <c:v>2.5340090690850895E-3</c:v>
                </c:pt>
                <c:pt idx="4">
                  <c:v>1.1869831955188051E-2</c:v>
                </c:pt>
                <c:pt idx="5">
                  <c:v>1.8538276873833023E-2</c:v>
                </c:pt>
                <c:pt idx="6">
                  <c:v>2.8007468658308881E-3</c:v>
                </c:pt>
                <c:pt idx="7">
                  <c:v>6.5350760202720721E-3</c:v>
                </c:pt>
              </c:numCache>
            </c:numRef>
          </c:val>
          <c:extLst>
            <c:ext xmlns:c16="http://schemas.microsoft.com/office/drawing/2014/chart" uri="{C3380CC4-5D6E-409C-BE32-E72D297353CC}">
              <c16:uniqueId val="{00000026-E053-421F-9F8A-86FDFC31280A}"/>
            </c:ext>
          </c:extLst>
        </c:ser>
        <c:ser>
          <c:idx val="26"/>
          <c:order val="26"/>
          <c:tx>
            <c:strRef>
              <c:f>'3.3.17'!$A$124</c:f>
              <c:strCache>
                <c:ptCount val="1"/>
                <c:pt idx="0">
                  <c:v>2019-2020*</c:v>
                </c:pt>
              </c:strCache>
            </c:strRef>
          </c:tx>
          <c:spPr>
            <a:solidFill>
              <a:schemeClr val="accent3">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ext>
              </c:extLst>
              <c:f>'3.3.17'!$B$95:$I$95</c:f>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'3.3.17'!$B$124:$K$124</c15:sqref>
                  </c15:fullRef>
                </c:ext>
              </c:extLst>
              <c:f>'3.3.17'!$B$124:$I$124</c:f>
              <c:numCache>
                <c:formatCode>0.0%</c:formatCode>
                <c:ptCount val="8"/>
                <c:pt idx="0">
                  <c:v>3.8100119596787975E-2</c:v>
                </c:pt>
                <c:pt idx="1">
                  <c:v>4.4421664103878357E-3</c:v>
                </c:pt>
                <c:pt idx="2">
                  <c:v>1.6060140099094483E-2</c:v>
                </c:pt>
                <c:pt idx="3">
                  <c:v>2.7336408679309756E-3</c:v>
                </c:pt>
                <c:pt idx="4">
                  <c:v>1.1105416025969587E-2</c:v>
                </c:pt>
                <c:pt idx="5">
                  <c:v>2.0331453955236632E-2</c:v>
                </c:pt>
                <c:pt idx="6">
                  <c:v>2.7336408679309756E-3</c:v>
                </c:pt>
                <c:pt idx="7">
                  <c:v>5.2964291816162655E-3</c:v>
                </c:pt>
              </c:numCache>
            </c:numRef>
          </c:val>
          <c:extLst>
            <c:ext xmlns:c16="http://schemas.microsoft.com/office/drawing/2014/chart" uri="{C3380CC4-5D6E-409C-BE32-E72D297353CC}">
              <c16:uniqueId val="{00000027-E053-421F-9F8A-86FDFC31280A}"/>
            </c:ext>
          </c:extLst>
        </c:ser>
        <c:dLbls>
          <c:dLblPos val="outEnd"/>
          <c:showLegendKey val="0"/>
          <c:showVal val="1"/>
          <c:showCatName val="0"/>
          <c:showSerName val="0"/>
          <c:showPercent val="0"/>
          <c:showBubbleSize val="0"/>
        </c:dLbls>
        <c:gapWidth val="150"/>
        <c:axId val="190772352"/>
        <c:axId val="190773888"/>
        <c:extLst>
          <c:ext xmlns:c15="http://schemas.microsoft.com/office/drawing/2012/chart" uri="{02D57815-91ED-43cb-92C2-25804820EDAC}">
            <c15:filteredBarSeries>
              <c15:ser>
                <c:idx val="0"/>
                <c:order val="0"/>
                <c:tx>
                  <c:strRef>
                    <c:extLst>
                      <c:ext uri="{02D57815-91ED-43cb-92C2-25804820EDAC}">
                        <c15:formulaRef>
                          <c15:sqref>'3.3.17'!$A$96</c15:sqref>
                        </c15:formulaRef>
                      </c:ext>
                    </c:extLst>
                    <c:strCache>
                      <c:ptCount val="1"/>
                      <c:pt idx="0">
                        <c:v>ANNUAL TOTAL</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uri="{02D57815-91ED-43cb-92C2-25804820EDAC}">
                        <c15:fullRef>
                          <c15:sqref>'3.3.17'!$B$96:$K$96</c15:sqref>
                        </c15:fullRef>
                        <c15:formulaRef>
                          <c15:sqref>'3.3.17'!$B$96:$I$96</c15:sqref>
                        </c15:formulaRef>
                      </c:ext>
                    </c:extLst>
                    <c:numCache>
                      <c:formatCode>General</c:formatCode>
                      <c:ptCount val="8"/>
                    </c:numCache>
                  </c:numRef>
                </c:val>
                <c:extLst>
                  <c:ext xmlns:c16="http://schemas.microsoft.com/office/drawing/2014/chart" uri="{C3380CC4-5D6E-409C-BE32-E72D297353CC}">
                    <c16:uniqueId val="{00000001-255F-439C-8DAA-6B4827605F9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'3.3.17'!$A$97</c15:sqref>
                        </c15:formulaRef>
                      </c:ext>
                    </c:extLst>
                    <c:strCache>
                      <c:ptCount val="1"/>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anchor="ctr" anchorCtr="1"/>
                    <a:lstStyle/>
                    <a:p>
                      <a:pPr algn="ctr">
                        <a:defRPr lang="en-AU" sz="10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'3.3.17'!$B$97:$K$97</c15:sqref>
                        </c15:fullRef>
                        <c15:formulaRef>
                          <c15:sqref>'3.3.17'!$B$97:$I$97</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255F-439C-8DAA-6B4827605F9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'3.3.17'!$A$98</c15:sqref>
                        </c15:formulaRef>
                      </c:ext>
                    </c:extLst>
                    <c:strCache>
                      <c:ptCount val="1"/>
                      <c:pt idx="0">
                        <c:v>2008-2009</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'3.3.17'!$B$98:$K$98</c15:sqref>
                        </c15:fullRef>
                        <c15:formulaRef>
                          <c15:sqref>'3.3.17'!$B$98:$I$98</c15:sqref>
                        </c15:formulaRef>
                      </c:ext>
                    </c:extLst>
                    <c:numCache>
                      <c:formatCode>#,##0</c:formatCode>
                      <c:ptCount val="8"/>
                      <c:pt idx="0">
                        <c:v>283</c:v>
                      </c:pt>
                      <c:pt idx="1">
                        <c:v>49</c:v>
                      </c:pt>
                      <c:pt idx="2">
                        <c:v>534</c:v>
                      </c:pt>
                      <c:pt idx="3">
                        <c:v>42</c:v>
                      </c:pt>
                      <c:pt idx="4">
                        <c:v>678</c:v>
                      </c:pt>
                      <c:pt idx="5">
                        <c:v>154</c:v>
                      </c:pt>
                      <c:pt idx="6">
                        <c:v>13</c:v>
                      </c:pt>
                      <c:pt idx="7">
                        <c:v>52</c:v>
                      </c:pt>
                    </c:numCache>
                  </c:numRef>
                </c:val>
                <c:extLst xmlns:c15="http://schemas.microsoft.com/office/drawing/2012/chart">
                  <c:ext xmlns:c16="http://schemas.microsoft.com/office/drawing/2014/chart" uri="{C3380CC4-5D6E-409C-BE32-E72D297353CC}">
                    <c16:uniqueId val="{00000003-255F-439C-8DAA-6B4827605F9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'3.3.17'!$A$99</c15:sqref>
                        </c15:formulaRef>
                      </c:ext>
                    </c:extLst>
                    <c:strCache>
                      <c:ptCount val="1"/>
                      <c:pt idx="0">
                        <c:v>2009-2010</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'3.3.17'!$B$99:$K$99</c15:sqref>
                        </c15:fullRef>
                        <c15:formulaRef>
                          <c15:sqref>'3.3.17'!$B$99:$I$99</c15:sqref>
                        </c15:formulaRef>
                      </c:ext>
                    </c:extLst>
                    <c:numCache>
                      <c:formatCode>#,##0</c:formatCode>
                      <c:ptCount val="8"/>
                      <c:pt idx="0">
                        <c:v>271</c:v>
                      </c:pt>
                      <c:pt idx="1">
                        <c:v>34</c:v>
                      </c:pt>
                      <c:pt idx="2">
                        <c:v>522</c:v>
                      </c:pt>
                      <c:pt idx="3">
                        <c:v>25</c:v>
                      </c:pt>
                      <c:pt idx="4">
                        <c:v>651</c:v>
                      </c:pt>
                      <c:pt idx="5">
                        <c:v>155</c:v>
                      </c:pt>
                      <c:pt idx="6">
                        <c:v>14</c:v>
                      </c:pt>
                      <c:pt idx="7">
                        <c:v>53</c:v>
                      </c:pt>
                    </c:numCache>
                  </c:numRef>
                </c:val>
                <c:extLst xmlns:c15="http://schemas.microsoft.com/office/drawing/2012/chart">
                  <c:ext xmlns:c16="http://schemas.microsoft.com/office/drawing/2014/chart" uri="{C3380CC4-5D6E-409C-BE32-E72D297353CC}">
                    <c16:uniqueId val="{00000004-255F-439C-8DAA-6B4827605F9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'3.3.17'!$A$100</c15:sqref>
                        </c15:formulaRef>
                      </c:ext>
                    </c:extLst>
                    <c:strCache>
                      <c:ptCount val="1"/>
                      <c:pt idx="0">
                        <c:v>2010-2011</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'3.3.17'!$B$100:$K$100</c15:sqref>
                        </c15:fullRef>
                        <c15:formulaRef>
                          <c15:sqref>'3.3.17'!$B$100:$I$100</c15:sqref>
                        </c15:formulaRef>
                      </c:ext>
                    </c:extLst>
                    <c:numCache>
                      <c:formatCode>#,##0</c:formatCode>
                      <c:ptCount val="8"/>
                      <c:pt idx="0">
                        <c:v>246</c:v>
                      </c:pt>
                      <c:pt idx="1">
                        <c:v>24</c:v>
                      </c:pt>
                      <c:pt idx="2">
                        <c:v>470</c:v>
                      </c:pt>
                      <c:pt idx="3">
                        <c:v>37</c:v>
                      </c:pt>
                      <c:pt idx="4">
                        <c:v>604</c:v>
                      </c:pt>
                      <c:pt idx="5">
                        <c:v>146</c:v>
                      </c:pt>
                      <c:pt idx="6">
                        <c:v>9</c:v>
                      </c:pt>
                      <c:pt idx="7">
                        <c:v>59</c:v>
                      </c:pt>
                    </c:numCache>
                  </c:numRef>
                </c:val>
                <c:extLst xmlns:c15="http://schemas.microsoft.com/office/drawing/2012/chart">
                  <c:ext xmlns:c16="http://schemas.microsoft.com/office/drawing/2014/chart" uri="{C3380CC4-5D6E-409C-BE32-E72D297353CC}">
                    <c16:uniqueId val="{00000005-255F-439C-8DAA-6B4827605F9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'3.3.17'!$A$101</c15:sqref>
                        </c15:formulaRef>
                      </c:ext>
                    </c:extLst>
                    <c:strCache>
                      <c:ptCount val="1"/>
                      <c:pt idx="0">
                        <c:v>2011-2012</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'3.3.17'!$B$101:$K$101</c15:sqref>
                        </c15:fullRef>
                        <c15:formulaRef>
                          <c15:sqref>'3.3.17'!$B$101:$I$101</c15:sqref>
                        </c15:formulaRef>
                      </c:ext>
                    </c:extLst>
                    <c:numCache>
                      <c:formatCode>#,##0</c:formatCode>
                      <c:ptCount val="8"/>
                      <c:pt idx="0">
                        <c:v>261</c:v>
                      </c:pt>
                      <c:pt idx="1">
                        <c:v>33</c:v>
                      </c:pt>
                      <c:pt idx="2">
                        <c:v>473</c:v>
                      </c:pt>
                      <c:pt idx="3">
                        <c:v>30</c:v>
                      </c:pt>
                      <c:pt idx="4">
                        <c:v>536</c:v>
                      </c:pt>
                      <c:pt idx="5">
                        <c:v>166</c:v>
                      </c:pt>
                      <c:pt idx="6">
                        <c:v>8</c:v>
                      </c:pt>
                      <c:pt idx="7">
                        <c:v>58</c:v>
                      </c:pt>
                    </c:numCache>
                  </c:numRef>
                </c:val>
                <c:extLst xmlns:c15="http://schemas.microsoft.com/office/drawing/2012/chart">
                  <c:ext xmlns:c16="http://schemas.microsoft.com/office/drawing/2014/chart" uri="{C3380CC4-5D6E-409C-BE32-E72D297353CC}">
                    <c16:uniqueId val="{00000001-E053-421F-9F8A-86FDFC31280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'3.3.17'!$A$102</c15:sqref>
                        </c15:formulaRef>
                      </c:ext>
                    </c:extLst>
                    <c:strCache>
                      <c:ptCount val="1"/>
                      <c:pt idx="0">
                        <c:v>2012-2013</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'3.3.17'!$B$102:$K$102</c15:sqref>
                        </c15:fullRef>
                        <c15:formulaRef>
                          <c15:sqref>'3.3.17'!$B$102:$I$102</c15:sqref>
                        </c15:formulaRef>
                      </c:ext>
                    </c:extLst>
                    <c:numCache>
                      <c:formatCode>#,##0</c:formatCode>
                      <c:ptCount val="8"/>
                      <c:pt idx="0">
                        <c:v>267</c:v>
                      </c:pt>
                      <c:pt idx="1">
                        <c:v>31</c:v>
                      </c:pt>
                      <c:pt idx="2">
                        <c:v>360</c:v>
                      </c:pt>
                      <c:pt idx="3">
                        <c:v>33</c:v>
                      </c:pt>
                      <c:pt idx="4">
                        <c:v>408</c:v>
                      </c:pt>
                      <c:pt idx="5">
                        <c:v>113</c:v>
                      </c:pt>
                      <c:pt idx="6">
                        <c:v>13</c:v>
                      </c:pt>
                      <c:pt idx="7">
                        <c:v>97</c:v>
                      </c:pt>
                    </c:numCache>
                  </c:numRef>
                </c:val>
                <c:extLst xmlns:c15="http://schemas.microsoft.com/office/drawing/2012/chart">
                  <c:ext xmlns:c16="http://schemas.microsoft.com/office/drawing/2014/chart" uri="{C3380CC4-5D6E-409C-BE32-E72D297353CC}">
                    <c16:uniqueId val="{00000002-E053-421F-9F8A-86FDFC31280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'3.3.17'!$A$103</c15:sqref>
                        </c15:formulaRef>
                      </c:ext>
                    </c:extLst>
                    <c:strCache>
                      <c:ptCount val="1"/>
                      <c:pt idx="0">
                        <c:v>2013-2014</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'3.3.17'!$B$103:$K$103</c15:sqref>
                        </c15:fullRef>
                        <c15:formulaRef>
                          <c15:sqref>'3.3.17'!$B$103:$I$103</c15:sqref>
                        </c15:formulaRef>
                      </c:ext>
                    </c:extLst>
                    <c:numCache>
                      <c:formatCode>#,##0</c:formatCode>
                      <c:ptCount val="8"/>
                      <c:pt idx="0">
                        <c:v>255</c:v>
                      </c:pt>
                      <c:pt idx="1">
                        <c:v>36</c:v>
                      </c:pt>
                      <c:pt idx="2">
                        <c:v>333</c:v>
                      </c:pt>
                      <c:pt idx="3">
                        <c:v>26</c:v>
                      </c:pt>
                      <c:pt idx="4">
                        <c:v>381</c:v>
                      </c:pt>
                      <c:pt idx="5">
                        <c:v>116</c:v>
                      </c:pt>
                      <c:pt idx="6">
                        <c:v>5</c:v>
                      </c:pt>
                      <c:pt idx="7">
                        <c:v>47</c:v>
                      </c:pt>
                    </c:numCache>
                  </c:numRef>
                </c:val>
                <c:extLst xmlns:c15="http://schemas.microsoft.com/office/drawing/2012/chart">
                  <c:ext xmlns:c16="http://schemas.microsoft.com/office/drawing/2014/chart" uri="{C3380CC4-5D6E-409C-BE32-E72D297353CC}">
                    <c16:uniqueId val="{00000003-E053-421F-9F8A-86FDFC31280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'3.3.17'!$A$104</c15:sqref>
                        </c15:formulaRef>
                      </c:ext>
                    </c:extLst>
                    <c:strCache>
                      <c:ptCount val="1"/>
                      <c:pt idx="0">
                        <c:v>2014-2015</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'3.3.17'!$B$104:$K$104</c15:sqref>
                        </c15:fullRef>
                        <c15:formulaRef>
                          <c15:sqref>'3.3.17'!$B$104:$I$104</c15:sqref>
                        </c15:formulaRef>
                      </c:ext>
                    </c:extLst>
                    <c:numCache>
                      <c:formatCode>#,##0</c:formatCode>
                      <c:ptCount val="8"/>
                      <c:pt idx="0">
                        <c:v>173</c:v>
                      </c:pt>
                      <c:pt idx="1">
                        <c:v>31</c:v>
                      </c:pt>
                      <c:pt idx="2">
                        <c:v>240</c:v>
                      </c:pt>
                      <c:pt idx="3">
                        <c:v>25</c:v>
                      </c:pt>
                      <c:pt idx="4">
                        <c:v>166</c:v>
                      </c:pt>
                      <c:pt idx="5">
                        <c:v>106</c:v>
                      </c:pt>
                      <c:pt idx="6">
                        <c:v>9</c:v>
                      </c:pt>
                      <c:pt idx="7">
                        <c:v>38</c:v>
                      </c:pt>
                    </c:numCache>
                  </c:numRef>
                </c:val>
                <c:extLst xmlns:c15="http://schemas.microsoft.com/office/drawing/2012/chart">
                  <c:ext xmlns:c16="http://schemas.microsoft.com/office/drawing/2014/chart" uri="{C3380CC4-5D6E-409C-BE32-E72D297353CC}">
                    <c16:uniqueId val="{00000004-E053-421F-9F8A-86FDFC31280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'3.3.17'!$A$105</c15:sqref>
                        </c15:formulaRef>
                      </c:ext>
                    </c:extLst>
                    <c:strCache>
                      <c:ptCount val="1"/>
                      <c:pt idx="0">
                        <c:v>2015-2016</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'3.3.17'!$B$105:$K$105</c15:sqref>
                        </c15:fullRef>
                        <c15:formulaRef>
                          <c15:sqref>'3.3.17'!$B$105:$I$105</c15:sqref>
                        </c15:formulaRef>
                      </c:ext>
                    </c:extLst>
                    <c:numCache>
                      <c:formatCode>#,##0</c:formatCode>
                      <c:ptCount val="8"/>
                      <c:pt idx="0">
                        <c:v>274</c:v>
                      </c:pt>
                      <c:pt idx="1">
                        <c:v>22</c:v>
                      </c:pt>
                      <c:pt idx="2">
                        <c:v>332</c:v>
                      </c:pt>
                      <c:pt idx="3">
                        <c:v>27</c:v>
                      </c:pt>
                      <c:pt idx="4">
                        <c:v>150</c:v>
                      </c:pt>
                      <c:pt idx="5">
                        <c:v>137</c:v>
                      </c:pt>
                      <c:pt idx="6">
                        <c:v>9</c:v>
                      </c:pt>
                      <c:pt idx="7">
                        <c:v>58</c:v>
                      </c:pt>
                    </c:numCache>
                  </c:numRef>
                </c:val>
                <c:extLst xmlns:c15="http://schemas.microsoft.com/office/drawing/2012/chart">
                  <c:ext xmlns:c16="http://schemas.microsoft.com/office/drawing/2014/chart" uri="{C3380CC4-5D6E-409C-BE32-E72D297353CC}">
                    <c16:uniqueId val="{00000005-E053-421F-9F8A-86FDFC31280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'3.3.17'!$A$106</c15:sqref>
                        </c15:formulaRef>
                      </c:ext>
                    </c:extLst>
                    <c:strCache>
                      <c:ptCount val="1"/>
                      <c:pt idx="0">
                        <c:v>2016-2017</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'3.3.17'!$B$106:$K$106</c15:sqref>
                        </c15:fullRef>
                        <c15:formulaRef>
                          <c15:sqref>'3.3.17'!$B$106:$I$106</c15:sqref>
                        </c15:formulaRef>
                      </c:ext>
                    </c:extLst>
                    <c:numCache>
                      <c:formatCode>#,##0</c:formatCode>
                      <c:ptCount val="8"/>
                      <c:pt idx="0">
                        <c:v>223</c:v>
                      </c:pt>
                      <c:pt idx="1">
                        <c:v>23</c:v>
                      </c:pt>
                      <c:pt idx="2">
                        <c:v>227</c:v>
                      </c:pt>
                      <c:pt idx="3">
                        <c:v>23</c:v>
                      </c:pt>
                      <c:pt idx="4">
                        <c:v>117</c:v>
                      </c:pt>
                      <c:pt idx="5">
                        <c:v>123</c:v>
                      </c:pt>
                      <c:pt idx="6">
                        <c:v>22</c:v>
                      </c:pt>
                      <c:pt idx="7">
                        <c:v>66</c:v>
                      </c:pt>
                    </c:numCache>
                  </c:numRef>
                </c:val>
                <c:extLst xmlns:c15="http://schemas.microsoft.com/office/drawing/2012/chart">
                  <c:ext xmlns:c16="http://schemas.microsoft.com/office/drawing/2014/chart" uri="{C3380CC4-5D6E-409C-BE32-E72D297353CC}">
                    <c16:uniqueId val="{00000017-E053-421F-9F8A-86FDFC31280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'3.3.17'!$A$107</c15:sqref>
                        </c15:formulaRef>
                      </c:ext>
                    </c:extLst>
                    <c:strCache>
                      <c:ptCount val="1"/>
                      <c:pt idx="0">
                        <c:v>2017-2018</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'3.3.17'!$B$107:$K$107</c15:sqref>
                        </c15:fullRef>
                        <c15:formulaRef>
                          <c15:sqref>'3.3.17'!$B$107:$I$107</c15:sqref>
                        </c15:formulaRef>
                      </c:ext>
                    </c:extLst>
                    <c:numCache>
                      <c:formatCode>#,##0</c:formatCode>
                      <c:ptCount val="8"/>
                      <c:pt idx="0">
                        <c:v>341</c:v>
                      </c:pt>
                      <c:pt idx="1">
                        <c:v>38</c:v>
                      </c:pt>
                      <c:pt idx="2">
                        <c:v>199</c:v>
                      </c:pt>
                      <c:pt idx="3">
                        <c:v>26</c:v>
                      </c:pt>
                      <c:pt idx="4">
                        <c:v>115</c:v>
                      </c:pt>
                      <c:pt idx="5">
                        <c:v>141</c:v>
                      </c:pt>
                      <c:pt idx="6">
                        <c:v>17</c:v>
                      </c:pt>
                      <c:pt idx="7">
                        <c:v>69</c:v>
                      </c:pt>
                    </c:numCache>
                  </c:numRef>
                </c:val>
                <c:extLst xmlns:c15="http://schemas.microsoft.com/office/drawing/2012/chart">
                  <c:ext xmlns:c16="http://schemas.microsoft.com/office/drawing/2014/chart" uri="{C3380CC4-5D6E-409C-BE32-E72D297353CC}">
                    <c16:uniqueId val="{00000018-E053-421F-9F8A-86FDFC31280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'3.3.17'!$A$108</c15:sqref>
                        </c15:formulaRef>
                      </c:ext>
                    </c:extLst>
                    <c:strCache>
                      <c:ptCount val="1"/>
                      <c:pt idx="0">
                        <c:v>2018-2019</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'3.3.17'!$B$108:$K$108</c15:sqref>
                        </c15:fullRef>
                        <c15:formulaRef>
                          <c15:sqref>'3.3.17'!$B$108:$I$108</c15:sqref>
                        </c15:formulaRef>
                      </c:ext>
                    </c:extLst>
                    <c:numCache>
                      <c:formatCode>#,##0</c:formatCode>
                      <c:ptCount val="8"/>
                      <c:pt idx="0">
                        <c:v>240</c:v>
                      </c:pt>
                      <c:pt idx="1">
                        <c:v>31</c:v>
                      </c:pt>
                      <c:pt idx="2">
                        <c:v>184</c:v>
                      </c:pt>
                      <c:pt idx="3">
                        <c:v>19</c:v>
                      </c:pt>
                      <c:pt idx="4">
                        <c:v>89</c:v>
                      </c:pt>
                      <c:pt idx="5">
                        <c:v>139</c:v>
                      </c:pt>
                      <c:pt idx="6">
                        <c:v>21</c:v>
                      </c:pt>
                      <c:pt idx="7">
                        <c:v>49</c:v>
                      </c:pt>
                    </c:numCache>
                  </c:numRef>
                </c:val>
                <c:extLst xmlns:c15="http://schemas.microsoft.com/office/drawing/2012/chart">
                  <c:ext xmlns:c16="http://schemas.microsoft.com/office/drawing/2014/chart" uri="{C3380CC4-5D6E-409C-BE32-E72D297353CC}">
                    <c16:uniqueId val="{00000019-E053-421F-9F8A-86FDFC31280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'3.3.17'!$A$109</c15:sqref>
                        </c15:formulaRef>
                      </c:ext>
                    </c:extLst>
                    <c:strCache>
                      <c:ptCount val="1"/>
                      <c:pt idx="0">
                        <c:v>2019-2020*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'3.3.17'!$B$109:$K$109</c15:sqref>
                        </c15:fullRef>
                        <c15:formulaRef>
                          <c15:sqref>'3.3.17'!$B$109:$I$109</c15:sqref>
                        </c15:formulaRef>
                      </c:ext>
                    </c:extLst>
                    <c:numCache>
                      <c:formatCode>#,##0</c:formatCode>
                      <c:ptCount val="8"/>
                      <c:pt idx="0">
                        <c:v>223</c:v>
                      </c:pt>
                      <c:pt idx="1">
                        <c:v>26</c:v>
                      </c:pt>
                      <c:pt idx="2">
                        <c:v>94</c:v>
                      </c:pt>
                      <c:pt idx="3">
                        <c:v>16</c:v>
                      </c:pt>
                      <c:pt idx="4">
                        <c:v>65</c:v>
                      </c:pt>
                      <c:pt idx="5">
                        <c:v>119</c:v>
                      </c:pt>
                      <c:pt idx="6">
                        <c:v>16</c:v>
                      </c:pt>
                      <c:pt idx="7">
                        <c:v>31</c:v>
                      </c:pt>
                    </c:numCache>
                  </c:numRef>
                </c:val>
                <c:extLst xmlns:c15="http://schemas.microsoft.com/office/drawing/2012/chart">
                  <c:ext xmlns:c16="http://schemas.microsoft.com/office/drawing/2014/chart" uri="{C3380CC4-5D6E-409C-BE32-E72D297353CC}">
                    <c16:uniqueId val="{0000001A-E053-421F-9F8A-86FDFC31280A}"/>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'3.3.17'!$A$112</c15:sqref>
                        </c15:formulaRef>
                      </c:ext>
                    </c:extLst>
                    <c:strCache>
                      <c:ptCount val="1"/>
                      <c:pt idx="0">
                        <c:v>ANNUAL PERCENTAGE</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'3.3.17'!$B$112:$K$112</c15:sqref>
                        </c15:fullRef>
                        <c15:formulaRef>
                          <c15:sqref>'3.3.17'!$B$112:$I$112</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1B-E053-421F-9F8A-86FDFC31280A}"/>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'3.3.17'!$A$113</c15:sqref>
                        </c15:formulaRef>
                      </c:ext>
                    </c:extLst>
                    <c:strCache>
                      <c:ptCount val="1"/>
                      <c:pt idx="0">
                        <c:v>2008-2009</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'3.3.17'!$B$113:$K$113</c15:sqref>
                        </c15:fullRef>
                        <c15:formulaRef>
                          <c15:sqref>'3.3.17'!$B$113:$I$113</c15:sqref>
                        </c15:formulaRef>
                      </c:ext>
                    </c:extLst>
                    <c:numCache>
                      <c:formatCode>0.0%</c:formatCode>
                      <c:ptCount val="8"/>
                      <c:pt idx="0">
                        <c:v>3.6596405017457652E-2</c:v>
                      </c:pt>
                      <c:pt idx="1">
                        <c:v>6.3364800206905467E-3</c:v>
                      </c:pt>
                      <c:pt idx="2">
                        <c:v>6.9054700633648006E-2</c:v>
                      </c:pt>
                      <c:pt idx="3">
                        <c:v>5.4312685891633261E-3</c:v>
                      </c:pt>
                      <c:pt idx="4">
                        <c:v>8.7676192939350833E-2</c:v>
                      </c:pt>
                      <c:pt idx="5">
                        <c:v>1.9914651493598862E-2</c:v>
                      </c:pt>
                      <c:pt idx="6">
                        <c:v>1.681106944264839E-3</c:v>
                      </c:pt>
                      <c:pt idx="7">
                        <c:v>6.7244277770593559E-3</c:v>
                      </c:pt>
                    </c:numCache>
                  </c:numRef>
                </c:val>
                <c:extLst xmlns:c15="http://schemas.microsoft.com/office/drawing/2012/chart">
                  <c:ext xmlns:c16="http://schemas.microsoft.com/office/drawing/2014/chart" uri="{C3380CC4-5D6E-409C-BE32-E72D297353CC}">
                    <c16:uniqueId val="{0000001C-E053-421F-9F8A-86FDFC31280A}"/>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'3.3.17'!$A$114</c15:sqref>
                        </c15:formulaRef>
                      </c:ext>
                    </c:extLst>
                    <c:strCache>
                      <c:ptCount val="1"/>
                      <c:pt idx="0">
                        <c:v>2009-2010</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'3.3.17'!$B$114:$K$114</c15:sqref>
                        </c15:fullRef>
                        <c15:formulaRef>
                          <c15:sqref>'3.3.17'!$B$114:$I$114</c15:sqref>
                        </c15:formulaRef>
                      </c:ext>
                    </c:extLst>
                    <c:numCache>
                      <c:formatCode>0.0%</c:formatCode>
                      <c:ptCount val="8"/>
                      <c:pt idx="0">
                        <c:v>3.4290775654814629E-2</c:v>
                      </c:pt>
                      <c:pt idx="1">
                        <c:v>4.3021637352903958E-3</c:v>
                      </c:pt>
                      <c:pt idx="2">
                        <c:v>6.605086675945844E-2</c:v>
                      </c:pt>
                      <c:pt idx="3">
                        <c:v>3.1633556877135264E-3</c:v>
                      </c:pt>
                      <c:pt idx="4">
                        <c:v>8.2373782108060234E-2</c:v>
                      </c:pt>
                      <c:pt idx="5">
                        <c:v>1.9612805263823866E-2</c:v>
                      </c:pt>
                      <c:pt idx="6">
                        <c:v>1.7714791851195749E-3</c:v>
                      </c:pt>
                      <c:pt idx="7">
                        <c:v>6.7063140579526762E-3</c:v>
                      </c:pt>
                    </c:numCache>
                  </c:numRef>
                </c:val>
                <c:extLst xmlns:c15="http://schemas.microsoft.com/office/drawing/2012/chart">
                  <c:ext xmlns:c16="http://schemas.microsoft.com/office/drawing/2014/chart" uri="{C3380CC4-5D6E-409C-BE32-E72D297353CC}">
                    <c16:uniqueId val="{0000001D-E053-421F-9F8A-86FDFC31280A}"/>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'3.3.17'!$A$115</c15:sqref>
                        </c15:formulaRef>
                      </c:ext>
                    </c:extLst>
                    <c:strCache>
                      <c:ptCount val="1"/>
                      <c:pt idx="0">
                        <c:v>2010-2011</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'3.3.17'!$B$115:$K$115</c15:sqref>
                        </c15:fullRef>
                        <c15:formulaRef>
                          <c15:sqref>'3.3.17'!$B$115:$I$115</c15:sqref>
                        </c15:formulaRef>
                      </c:ext>
                    </c:extLst>
                    <c:numCache>
                      <c:formatCode>0.0%</c:formatCode>
                      <c:ptCount val="8"/>
                      <c:pt idx="0">
                        <c:v>3.0543829153215792E-2</c:v>
                      </c:pt>
                      <c:pt idx="1">
                        <c:v>2.9798857710454435E-3</c:v>
                      </c:pt>
                      <c:pt idx="2">
                        <c:v>5.8356096349639931E-2</c:v>
                      </c:pt>
                      <c:pt idx="3">
                        <c:v>4.5939905636950586E-3</c:v>
                      </c:pt>
                      <c:pt idx="4">
                        <c:v>7.4993791904643656E-2</c:v>
                      </c:pt>
                      <c:pt idx="5">
                        <c:v>1.8127638440526447E-2</c:v>
                      </c:pt>
                      <c:pt idx="6">
                        <c:v>1.1174571641420412E-3</c:v>
                      </c:pt>
                      <c:pt idx="7">
                        <c:v>7.3255525204867144E-3</c:v>
                      </c:pt>
                    </c:numCache>
                  </c:numRef>
                </c:val>
                <c:extLst xmlns:c15="http://schemas.microsoft.com/office/drawing/2012/chart">
                  <c:ext xmlns:c16="http://schemas.microsoft.com/office/drawing/2014/chart" uri="{C3380CC4-5D6E-409C-BE32-E72D297353CC}">
                    <c16:uniqueId val="{0000001E-E053-421F-9F8A-86FDFC31280A}"/>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'3.3.17'!$A$116</c15:sqref>
                        </c15:formulaRef>
                      </c:ext>
                    </c:extLst>
                    <c:strCache>
                      <c:ptCount val="1"/>
                      <c:pt idx="0">
                        <c:v>2011-2012</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'3.3.17'!$B$116:$K$116</c15:sqref>
                        </c15:fullRef>
                        <c15:formulaRef>
                          <c15:sqref>'3.3.17'!$B$116:$I$116</c15:sqref>
                        </c15:formulaRef>
                      </c:ext>
                    </c:extLst>
                    <c:numCache>
                      <c:formatCode>0.0%</c:formatCode>
                      <c:ptCount val="8"/>
                      <c:pt idx="0">
                        <c:v>2.5908278737343658E-2</c:v>
                      </c:pt>
                      <c:pt idx="1">
                        <c:v>3.2757593805836809E-3</c:v>
                      </c:pt>
                      <c:pt idx="2">
                        <c:v>4.6952551121699423E-2</c:v>
                      </c:pt>
                      <c:pt idx="3">
                        <c:v>2.9779630732578916E-3</c:v>
                      </c:pt>
                      <c:pt idx="4">
                        <c:v>5.3206273575540995E-2</c:v>
                      </c:pt>
                      <c:pt idx="5">
                        <c:v>1.6478062338693669E-2</c:v>
                      </c:pt>
                      <c:pt idx="6">
                        <c:v>7.9412348620210439E-4</c:v>
                      </c:pt>
                      <c:pt idx="7">
                        <c:v>5.7573952749652574E-3</c:v>
                      </c:pt>
                    </c:numCache>
                  </c:numRef>
                </c:val>
                <c:extLst xmlns:c15="http://schemas.microsoft.com/office/drawing/2012/chart">
                  <c:ext xmlns:c16="http://schemas.microsoft.com/office/drawing/2014/chart" uri="{C3380CC4-5D6E-409C-BE32-E72D297353CC}">
                    <c16:uniqueId val="{0000001F-E053-421F-9F8A-86FDFC31280A}"/>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'3.3.17'!$A$117</c15:sqref>
                        </c15:formulaRef>
                      </c:ext>
                    </c:extLst>
                    <c:strCache>
                      <c:ptCount val="1"/>
                      <c:pt idx="0">
                        <c:v>2012-2013</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'3.3.17'!$B$117:$K$117</c15:sqref>
                        </c15:fullRef>
                        <c15:formulaRef>
                          <c15:sqref>'3.3.17'!$B$117:$I$117</c15:sqref>
                        </c15:formulaRef>
                      </c:ext>
                    </c:extLst>
                    <c:numCache>
                      <c:formatCode>0.0%</c:formatCode>
                      <c:ptCount val="8"/>
                      <c:pt idx="0">
                        <c:v>2.8852388156472876E-2</c:v>
                      </c:pt>
                      <c:pt idx="1">
                        <c:v>3.3499027447590232E-3</c:v>
                      </c:pt>
                      <c:pt idx="2">
                        <c:v>3.8902096390749943E-2</c:v>
                      </c:pt>
                      <c:pt idx="3">
                        <c:v>3.5660255024854118E-3</c:v>
                      </c:pt>
                      <c:pt idx="4">
                        <c:v>4.408904257618327E-2</c:v>
                      </c:pt>
                      <c:pt idx="5">
                        <c:v>1.2210935811540955E-2</c:v>
                      </c:pt>
                      <c:pt idx="6">
                        <c:v>1.4047979252215259E-3</c:v>
                      </c:pt>
                      <c:pt idx="7">
                        <c:v>1.0481953749729846E-2</c:v>
                      </c:pt>
                    </c:numCache>
                  </c:numRef>
                </c:val>
                <c:extLst xmlns:c15="http://schemas.microsoft.com/office/drawing/2012/chart">
                  <c:ext xmlns:c16="http://schemas.microsoft.com/office/drawing/2014/chart" uri="{C3380CC4-5D6E-409C-BE32-E72D297353CC}">
                    <c16:uniqueId val="{00000020-E053-421F-9F8A-86FDFC31280A}"/>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'3.3.17'!$A$118</c15:sqref>
                        </c15:formulaRef>
                      </c:ext>
                    </c:extLst>
                    <c:strCache>
                      <c:ptCount val="1"/>
                      <c:pt idx="0">
                        <c:v>2013-2014</c:v>
                      </c:pt>
                    </c:strCache>
                  </c:strRef>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'3.3.17'!$B$118:$K$118</c15:sqref>
                        </c15:fullRef>
                        <c15:formulaRef>
                          <c15:sqref>'3.3.17'!$B$118:$I$118</c15:sqref>
                        </c15:formulaRef>
                      </c:ext>
                    </c:extLst>
                    <c:numCache>
                      <c:formatCode>0.0%</c:formatCode>
                      <c:ptCount val="8"/>
                      <c:pt idx="0">
                        <c:v>2.6958452267681572E-2</c:v>
                      </c:pt>
                      <c:pt idx="1">
                        <c:v>3.8058991436726928E-3</c:v>
                      </c:pt>
                      <c:pt idx="2">
                        <c:v>3.5204567078972404E-2</c:v>
                      </c:pt>
                      <c:pt idx="3">
                        <c:v>2.7487049370969446E-3</c:v>
                      </c:pt>
                      <c:pt idx="4">
                        <c:v>4.0279099270535995E-2</c:v>
                      </c:pt>
                      <c:pt idx="5">
                        <c:v>1.2263452796278676E-2</c:v>
                      </c:pt>
                      <c:pt idx="6">
                        <c:v>5.2859710328787403E-4</c:v>
                      </c:pt>
                      <c:pt idx="7">
                        <c:v>4.9688127709060156E-3</c:v>
                      </c:pt>
                    </c:numCache>
                  </c:numRef>
                </c:val>
                <c:extLst xmlns:c15="http://schemas.microsoft.com/office/drawing/2012/chart">
                  <c:ext xmlns:c16="http://schemas.microsoft.com/office/drawing/2014/chart" uri="{C3380CC4-5D6E-409C-BE32-E72D297353CC}">
                    <c16:uniqueId val="{00000021-E053-421F-9F8A-86FDFC31280A}"/>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'3.3.17'!$A$119</c15:sqref>
                        </c15:formulaRef>
                      </c:ext>
                    </c:extLst>
                    <c:strCache>
                      <c:ptCount val="1"/>
                      <c:pt idx="0">
                        <c:v>2014-2015</c:v>
                      </c:pt>
                    </c:strCache>
                  </c:strRef>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'3.3.17'!$B$95:$K$95</c15:sqref>
                        </c15:fullRef>
                        <c15:formulaRef>
                          <c15:sqref>'3.3.17'!$B$95:$I$95</c15:sqref>
                        </c15:formulaRef>
                      </c:ext>
                    </c:extLst>
                    <c:strCache>
                      <c:ptCount val="8"/>
                      <c:pt idx="0">
                        <c:v>Section 184 Good faith, use of position and use of information—
Directors’, officers’ and employees’ duties</c:v>
                      </c:pt>
                      <c:pt idx="1">
                        <c:v>Section 206A Disqualified persons not to manage corporations</c:v>
                      </c:pt>
                      <c:pt idx="2">
                        <c:v>Sections 286 &amp; 344(2) Obligation to keep financial records</c:v>
                      </c:pt>
                      <c:pt idx="3">
                        <c:v>Section 471A Powers of other officers suspended during winding up</c:v>
                      </c:pt>
                      <c:pt idx="4">
                        <c:v>Section 588G(3) Insolvent trading</c:v>
                      </c:pt>
                      <c:pt idx="5">
                        <c:v>Section 590 Offences by officers or employees</c:v>
                      </c:pt>
                      <c:pt idx="6">
                        <c:v>Section 596AB Agreements to avoid employee entitlements</c:v>
                      </c:pt>
                      <c:pt idx="7">
                        <c:v>Other criminal offences under the Corporations Act</c:v>
                      </c:pt>
                    </c:strCache>
                  </c:strRef>
                </c:cat>
                <c:val>
                  <c:numRef>
                    <c:extLst>
                      <c:ext xmlns:c15="http://schemas.microsoft.com/office/drawing/2012/chart" uri="{02D57815-91ED-43cb-92C2-25804820EDAC}">
                        <c15:fullRef>
                          <c15:sqref>'3.3.17'!$B$119:$K$119</c15:sqref>
                        </c15:fullRef>
                        <c15:formulaRef>
                          <c15:sqref>'3.3.17'!$B$119:$I$119</c15:sqref>
                        </c15:formulaRef>
                      </c:ext>
                    </c:extLst>
                    <c:numCache>
                      <c:formatCode>0.0%</c:formatCode>
                      <c:ptCount val="8"/>
                      <c:pt idx="0">
                        <c:v>2.0708642566435242E-2</c:v>
                      </c:pt>
                      <c:pt idx="1">
                        <c:v>3.7107972228872395E-3</c:v>
                      </c:pt>
                      <c:pt idx="2">
                        <c:v>2.8728752693320564E-2</c:v>
                      </c:pt>
                      <c:pt idx="3">
                        <c:v>2.9925784055542257E-3</c:v>
                      </c:pt>
                      <c:pt idx="4">
                        <c:v>1.9870720612880057E-2</c:v>
                      </c:pt>
                      <c:pt idx="5">
                        <c:v>1.2688532439549916E-2</c:v>
                      </c:pt>
                      <c:pt idx="6">
                        <c:v>1.0773282259995212E-3</c:v>
                      </c:pt>
                      <c:pt idx="7">
                        <c:v>4.5487191764424229E-3</c:v>
                      </c:pt>
                    </c:numCache>
                  </c:numRef>
                </c:val>
                <c:extLst xmlns:c15="http://schemas.microsoft.com/office/drawing/2012/chart">
                  <c:ext xmlns:c16="http://schemas.microsoft.com/office/drawing/2014/chart" uri="{C3380CC4-5D6E-409C-BE32-E72D297353CC}">
                    <c16:uniqueId val="{00000022-E053-421F-9F8A-86FDFC31280A}"/>
                  </c:ext>
                </c:extLst>
              </c15:ser>
            </c15:filteredBarSeries>
          </c:ext>
        </c:extLst>
      </c:barChart>
      <c:catAx>
        <c:axId val="1907723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773888"/>
        <c:crosses val="autoZero"/>
        <c:auto val="1"/>
        <c:lblAlgn val="ctr"/>
        <c:lblOffset val="100"/>
        <c:noMultiLvlLbl val="0"/>
      </c:catAx>
      <c:valAx>
        <c:axId val="19077388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90772352"/>
        <c:crosses val="autoZero"/>
        <c:crossBetween val="between"/>
        <c:majorUnit val="0.1"/>
      </c:valAx>
      <c:spPr>
        <a:solidFill>
          <a:schemeClr val="bg1"/>
        </a:solidFill>
        <a:ln>
          <a:noFill/>
        </a:ln>
        <a:effectLst/>
      </c:spPr>
    </c:plotArea>
    <c:legend>
      <c:legendPos val="r"/>
      <c:layout>
        <c:manualLayout>
          <c:xMode val="edge"/>
          <c:yMode val="edge"/>
          <c:x val="0.89411186093969452"/>
          <c:y val="0.18732955308914032"/>
          <c:w val="9.1865015306779652E-2"/>
          <c:h val="0.442283744117784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330587054996505E-2"/>
          <c:y val="9.6675998833479146E-2"/>
          <c:w val="0.84779233676871468"/>
          <c:h val="0.67492913385826769"/>
        </c:manualLayout>
      </c:layout>
      <c:barChart>
        <c:barDir val="col"/>
        <c:grouping val="clustered"/>
        <c:varyColors val="0"/>
        <c:ser>
          <c:idx val="21"/>
          <c:order val="21"/>
          <c:tx>
            <c:strRef>
              <c:f>'3.3.17'!$A$187</c:f>
              <c:strCache>
                <c:ptCount val="1"/>
                <c:pt idx="0">
                  <c:v>2015-2016</c:v>
                </c:pt>
              </c:strCache>
            </c:strRef>
          </c:tx>
          <c:spPr>
            <a:solidFill>
              <a:schemeClr val="accent4">
                <a:lumMod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ext>
              </c:extLst>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'3.3.17'!$B$187:$I$187</c15:sqref>
                  </c15:fullRef>
                </c:ext>
              </c:extLst>
              <c:f>'3.3.17'!$B$187:$G$187</c:f>
              <c:numCache>
                <c:formatCode>0.0%</c:formatCode>
                <c:ptCount val="6"/>
                <c:pt idx="0">
                  <c:v>0.38415213946117271</c:v>
                </c:pt>
                <c:pt idx="1">
                  <c:v>0.20644479661912307</c:v>
                </c:pt>
                <c:pt idx="2">
                  <c:v>0.11885895404120443</c:v>
                </c:pt>
                <c:pt idx="3">
                  <c:v>3.4759640781827784E-2</c:v>
                </c:pt>
                <c:pt idx="4">
                  <c:v>0.41806656101426309</c:v>
                </c:pt>
                <c:pt idx="5">
                  <c:v>0.60602218700475441</c:v>
                </c:pt>
              </c:numCache>
            </c:numRef>
          </c:val>
          <c:extLst>
            <c:ext xmlns:c16="http://schemas.microsoft.com/office/drawing/2014/chart" uri="{C3380CC4-5D6E-409C-BE32-E72D297353CC}">
              <c16:uniqueId val="{00000011-1190-4669-9B3E-E4B3E7AD7CBE}"/>
            </c:ext>
          </c:extLst>
        </c:ser>
        <c:ser>
          <c:idx val="22"/>
          <c:order val="22"/>
          <c:tx>
            <c:strRef>
              <c:f>'3.3.17'!$A$188</c:f>
              <c:strCache>
                <c:ptCount val="1"/>
                <c:pt idx="0">
                  <c:v>2016-2017</c:v>
                </c:pt>
              </c:strCache>
            </c:strRef>
          </c:tx>
          <c:spPr>
            <a:solidFill>
              <a:schemeClr val="accent5">
                <a:lumMod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ext>
              </c:extLst>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'3.3.17'!$B$188:$I$188</c15:sqref>
                  </c15:fullRef>
                </c:ext>
              </c:extLst>
              <c:f>'3.3.17'!$B$188:$G$188</c:f>
              <c:numCache>
                <c:formatCode>0.0%</c:formatCode>
                <c:ptCount val="6"/>
                <c:pt idx="0">
                  <c:v>0.49169349645846749</c:v>
                </c:pt>
                <c:pt idx="1">
                  <c:v>0.26877012234385061</c:v>
                </c:pt>
                <c:pt idx="2">
                  <c:v>0.14938828074694141</c:v>
                </c:pt>
                <c:pt idx="3">
                  <c:v>4.3528654217643271E-2</c:v>
                </c:pt>
                <c:pt idx="4">
                  <c:v>0.42949130714745654</c:v>
                </c:pt>
                <c:pt idx="5">
                  <c:v>0.62820347714101743</c:v>
                </c:pt>
              </c:numCache>
            </c:numRef>
          </c:val>
          <c:extLst>
            <c:ext xmlns:c16="http://schemas.microsoft.com/office/drawing/2014/chart" uri="{C3380CC4-5D6E-409C-BE32-E72D297353CC}">
              <c16:uniqueId val="{00000012-1190-4669-9B3E-E4B3E7AD7CBE}"/>
            </c:ext>
          </c:extLst>
        </c:ser>
        <c:ser>
          <c:idx val="23"/>
          <c:order val="23"/>
          <c:tx>
            <c:strRef>
              <c:f>'3.3.17'!$A$189</c:f>
              <c:strCache>
                <c:ptCount val="1"/>
                <c:pt idx="0">
                  <c:v>2017-2018</c:v>
                </c:pt>
              </c:strCache>
            </c:strRef>
          </c:tx>
          <c:spPr>
            <a:solidFill>
              <a:schemeClr val="accent6">
                <a:lumMod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ext>
              </c:extLst>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'3.3.17'!$B$189:$I$189</c15:sqref>
                  </c15:fullRef>
                </c:ext>
              </c:extLst>
              <c:f>'3.3.17'!$B$189:$G$189</c:f>
              <c:numCache>
                <c:formatCode>0.0%</c:formatCode>
                <c:ptCount val="6"/>
                <c:pt idx="0">
                  <c:v>0.53815841324050961</c:v>
                </c:pt>
                <c:pt idx="1">
                  <c:v>0.30434782608695654</c:v>
                </c:pt>
                <c:pt idx="2">
                  <c:v>0.17995533955076842</c:v>
                </c:pt>
                <c:pt idx="3">
                  <c:v>4.8732431367397869E-2</c:v>
                </c:pt>
                <c:pt idx="4">
                  <c:v>0.43727833968212271</c:v>
                </c:pt>
                <c:pt idx="5">
                  <c:v>0.69144883751477737</c:v>
                </c:pt>
              </c:numCache>
            </c:numRef>
          </c:val>
          <c:extLst>
            <c:ext xmlns:c16="http://schemas.microsoft.com/office/drawing/2014/chart" uri="{C3380CC4-5D6E-409C-BE32-E72D297353CC}">
              <c16:uniqueId val="{00000013-1190-4669-9B3E-E4B3E7AD7CBE}"/>
            </c:ext>
          </c:extLst>
        </c:ser>
        <c:ser>
          <c:idx val="24"/>
          <c:order val="24"/>
          <c:tx>
            <c:strRef>
              <c:f>'3.3.17'!$A$190</c:f>
              <c:strCache>
                <c:ptCount val="1"/>
                <c:pt idx="0">
                  <c:v>2018-2019</c:v>
                </c:pt>
              </c:strCache>
            </c:strRef>
          </c:tx>
          <c:spPr>
            <a:solidFill>
              <a:schemeClr val="accent1">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ext>
              </c:extLst>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'3.3.17'!$B$190:$I$190</c15:sqref>
                  </c15:fullRef>
                </c:ext>
              </c:extLst>
              <c:f>'3.3.17'!$B$190:$G$190</c:f>
              <c:numCache>
                <c:formatCode>0.0%</c:formatCode>
                <c:ptCount val="6"/>
                <c:pt idx="0">
                  <c:v>0.55228060816217661</c:v>
                </c:pt>
                <c:pt idx="1">
                  <c:v>0.30954921312349959</c:v>
                </c:pt>
                <c:pt idx="2">
                  <c:v>0.18938383568951719</c:v>
                </c:pt>
                <c:pt idx="3">
                  <c:v>4.6412376633769008E-2</c:v>
                </c:pt>
                <c:pt idx="4">
                  <c:v>0.43931715124033077</c:v>
                </c:pt>
                <c:pt idx="5">
                  <c:v>0.71352360629501199</c:v>
                </c:pt>
              </c:numCache>
            </c:numRef>
          </c:val>
          <c:extLst>
            <c:ext xmlns:c16="http://schemas.microsoft.com/office/drawing/2014/chart" uri="{C3380CC4-5D6E-409C-BE32-E72D297353CC}">
              <c16:uniqueId val="{00000014-1190-4669-9B3E-E4B3E7AD7CBE}"/>
            </c:ext>
          </c:extLst>
        </c:ser>
        <c:ser>
          <c:idx val="25"/>
          <c:order val="25"/>
          <c:tx>
            <c:strRef>
              <c:f>'3.3.17'!$A$191</c:f>
              <c:strCache>
                <c:ptCount val="1"/>
                <c:pt idx="0">
                  <c:v>2019-2020*</c:v>
                </c:pt>
              </c:strCache>
            </c:strRef>
          </c:tx>
          <c:spPr>
            <a:solidFill>
              <a:schemeClr val="accent2">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ext>
              </c:extLst>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'3.3.17'!$B$191:$I$191</c15:sqref>
                  </c15:fullRef>
                </c:ext>
              </c:extLst>
              <c:f>'3.3.17'!$B$191:$G$191</c:f>
              <c:numCache>
                <c:formatCode>0.0%</c:formatCode>
                <c:ptCount val="6"/>
                <c:pt idx="0">
                  <c:v>0.58551170339996583</c:v>
                </c:pt>
                <c:pt idx="1">
                  <c:v>0.34871006321544507</c:v>
                </c:pt>
                <c:pt idx="2">
                  <c:v>0.19511361694857338</c:v>
                </c:pt>
                <c:pt idx="3">
                  <c:v>4.7326157526055013E-2</c:v>
                </c:pt>
                <c:pt idx="4">
                  <c:v>0.43704083376046471</c:v>
                </c:pt>
                <c:pt idx="5">
                  <c:v>0.72099777891679484</c:v>
                </c:pt>
              </c:numCache>
            </c:numRef>
          </c:val>
          <c:extLst>
            <c:ext xmlns:c16="http://schemas.microsoft.com/office/drawing/2014/chart" uri="{C3380CC4-5D6E-409C-BE32-E72D297353CC}">
              <c16:uniqueId val="{00000015-1190-4669-9B3E-E4B3E7AD7CBE}"/>
            </c:ext>
          </c:extLst>
        </c:ser>
        <c:dLbls>
          <c:showLegendKey val="0"/>
          <c:showVal val="1"/>
          <c:showCatName val="0"/>
          <c:showSerName val="0"/>
          <c:showPercent val="0"/>
          <c:showBubbleSize val="0"/>
        </c:dLbls>
        <c:gapWidth val="150"/>
        <c:axId val="190704256"/>
        <c:axId val="190718336"/>
        <c:extLst>
          <c:ext xmlns:c15="http://schemas.microsoft.com/office/drawing/2012/chart" uri="{02D57815-91ED-43cb-92C2-25804820EDAC}">
            <c15:filteredBarSeries>
              <c15:ser>
                <c:idx val="0"/>
                <c:order val="0"/>
                <c:tx>
                  <c:strRef>
                    <c:extLst>
                      <c:ext uri="{02D57815-91ED-43cb-92C2-25804820EDAC}">
                        <c15:formulaRef>
                          <c15:sqref>'3.3.17'!$A$164</c15:sqref>
                        </c15:formulaRef>
                      </c:ext>
                    </c:extLst>
                    <c:strCache>
                      <c:ptCount val="1"/>
                      <c:pt idx="0">
                        <c:v>ANNUAL TOTAL</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uri="{02D57815-91ED-43cb-92C2-25804820EDAC}">
                        <c15:fullRef>
                          <c15:sqref>'3.3.17'!$B$164:$I$164</c15:sqref>
                        </c15:fullRef>
                        <c15:formulaRef>
                          <c15:sqref>'3.3.17'!$B$164:$G$164</c15:sqref>
                        </c15:formulaRef>
                      </c:ext>
                    </c:extLst>
                    <c:numCache>
                      <c:formatCode>General</c:formatCode>
                      <c:ptCount val="6"/>
                    </c:numCache>
                  </c:numRef>
                </c:val>
                <c:extLst>
                  <c:ext xmlns:c16="http://schemas.microsoft.com/office/drawing/2014/chart" uri="{C3380CC4-5D6E-409C-BE32-E72D297353CC}">
                    <c16:uniqueId val="{00000000-B47B-4DD6-BD3D-F11936F6E7F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'3.3.17'!$A$165</c15:sqref>
                        </c15:formulaRef>
                      </c:ext>
                    </c:extLst>
                    <c:strCache>
                      <c:ptCount val="1"/>
                      <c:pt idx="0">
                        <c:v>2008-2009</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'3.3.17'!$B$165:$I$165</c15:sqref>
                        </c15:fullRef>
                        <c15:formulaRef>
                          <c15:sqref>'3.3.17'!$B$165:$G$165</c15:sqref>
                        </c15:formulaRef>
                      </c:ext>
                    </c:extLst>
                    <c:numCache>
                      <c:formatCode>#,##0</c:formatCode>
                      <c:ptCount val="6"/>
                      <c:pt idx="0">
                        <c:v>1409</c:v>
                      </c:pt>
                      <c:pt idx="1">
                        <c:v>790</c:v>
                      </c:pt>
                      <c:pt idx="2">
                        <c:v>582</c:v>
                      </c:pt>
                      <c:pt idx="3">
                        <c:v>216</c:v>
                      </c:pt>
                      <c:pt idx="4">
                        <c:v>2653</c:v>
                      </c:pt>
                      <c:pt idx="5">
                        <c:v>3141</c:v>
                      </c:pt>
                    </c:numCache>
                  </c:numRef>
                </c:val>
                <c:extLst xmlns:c15="http://schemas.microsoft.com/office/drawing/2012/chart">
                  <c:ext xmlns:c16="http://schemas.microsoft.com/office/drawing/2014/chart" uri="{C3380CC4-5D6E-409C-BE32-E72D297353CC}">
                    <c16:uniqueId val="{00000001-B47B-4DD6-BD3D-F11936F6E7F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'3.3.17'!$A$166</c15:sqref>
                        </c15:formulaRef>
                      </c:ext>
                    </c:extLst>
                    <c:strCache>
                      <c:ptCount val="1"/>
                      <c:pt idx="0">
                        <c:v>2009-2010</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'3.3.17'!$B$166:$I$166</c15:sqref>
                        </c15:fullRef>
                        <c15:formulaRef>
                          <c15:sqref>'3.3.17'!$B$166:$G$166</c15:sqref>
                        </c15:formulaRef>
                      </c:ext>
                    </c:extLst>
                    <c:numCache>
                      <c:formatCode>#,##0</c:formatCode>
                      <c:ptCount val="6"/>
                      <c:pt idx="0">
                        <c:v>1398</c:v>
                      </c:pt>
                      <c:pt idx="1">
                        <c:v>839</c:v>
                      </c:pt>
                      <c:pt idx="2">
                        <c:v>626</c:v>
                      </c:pt>
                      <c:pt idx="3">
                        <c:v>257</c:v>
                      </c:pt>
                      <c:pt idx="4">
                        <c:v>2944</c:v>
                      </c:pt>
                      <c:pt idx="5">
                        <c:v>3619</c:v>
                      </c:pt>
                    </c:numCache>
                  </c:numRef>
                </c:val>
                <c:extLst xmlns:c15="http://schemas.microsoft.com/office/drawing/2012/chart">
                  <c:ext xmlns:c16="http://schemas.microsoft.com/office/drawing/2014/chart" uri="{C3380CC4-5D6E-409C-BE32-E72D297353CC}">
                    <c16:uniqueId val="{00000002-B47B-4DD6-BD3D-F11936F6E7F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'3.3.17'!$A$167</c15:sqref>
                        </c15:formulaRef>
                      </c:ext>
                    </c:extLst>
                    <c:strCache>
                      <c:ptCount val="1"/>
                      <c:pt idx="0">
                        <c:v>2010-2011</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'3.3.17'!$B$167:$I$167</c15:sqref>
                        </c15:fullRef>
                        <c15:formulaRef>
                          <c15:sqref>'3.3.17'!$B$167:$G$167</c15:sqref>
                        </c15:formulaRef>
                      </c:ext>
                    </c:extLst>
                    <c:numCache>
                      <c:formatCode>#,##0</c:formatCode>
                      <c:ptCount val="6"/>
                      <c:pt idx="0">
                        <c:v>1593</c:v>
                      </c:pt>
                      <c:pt idx="1">
                        <c:v>790</c:v>
                      </c:pt>
                      <c:pt idx="2">
                        <c:v>646</c:v>
                      </c:pt>
                      <c:pt idx="3">
                        <c:v>258</c:v>
                      </c:pt>
                      <c:pt idx="4">
                        <c:v>2769</c:v>
                      </c:pt>
                      <c:pt idx="5">
                        <c:v>3979</c:v>
                      </c:pt>
                    </c:numCache>
                  </c:numRef>
                </c:val>
                <c:extLst xmlns:c15="http://schemas.microsoft.com/office/drawing/2012/chart">
                  <c:ext xmlns:c16="http://schemas.microsoft.com/office/drawing/2014/chart" uri="{C3380CC4-5D6E-409C-BE32-E72D297353CC}">
                    <c16:uniqueId val="{00000003-B47B-4DD6-BD3D-F11936F6E7F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'3.3.17'!$A$168</c15:sqref>
                        </c15:formulaRef>
                      </c:ext>
                    </c:extLst>
                    <c:strCache>
                      <c:ptCount val="1"/>
                      <c:pt idx="0">
                        <c:v>2011-2012</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'3.3.17'!$B$168:$I$168</c15:sqref>
                        </c15:fullRef>
                        <c15:formulaRef>
                          <c15:sqref>'3.3.17'!$B$168:$G$168</c15:sqref>
                        </c15:formulaRef>
                      </c:ext>
                    </c:extLst>
                    <c:numCache>
                      <c:formatCode>#,##0</c:formatCode>
                      <c:ptCount val="6"/>
                      <c:pt idx="0">
                        <c:v>2376</c:v>
                      </c:pt>
                      <c:pt idx="1">
                        <c:v>1114</c:v>
                      </c:pt>
                      <c:pt idx="2">
                        <c:v>871</c:v>
                      </c:pt>
                      <c:pt idx="3">
                        <c:v>296</c:v>
                      </c:pt>
                      <c:pt idx="4">
                        <c:v>3361</c:v>
                      </c:pt>
                      <c:pt idx="5">
                        <c:v>5075</c:v>
                      </c:pt>
                    </c:numCache>
                  </c:numRef>
                </c:val>
                <c:extLst xmlns:c15="http://schemas.microsoft.com/office/drawing/2012/chart">
                  <c:ext xmlns:c16="http://schemas.microsoft.com/office/drawing/2014/chart" uri="{C3380CC4-5D6E-409C-BE32-E72D297353CC}">
                    <c16:uniqueId val="{00000004-B47B-4DD6-BD3D-F11936F6E7F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'3.3.17'!$A$169</c15:sqref>
                        </c15:formulaRef>
                      </c:ext>
                    </c:extLst>
                    <c:strCache>
                      <c:ptCount val="1"/>
                      <c:pt idx="0">
                        <c:v>2012-2013</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'3.3.17'!$B$169:$I$169</c15:sqref>
                        </c15:fullRef>
                        <c15:formulaRef>
                          <c15:sqref>'3.3.17'!$B$169:$G$169</c15:sqref>
                        </c15:formulaRef>
                      </c:ext>
                    </c:extLst>
                    <c:numCache>
                      <c:formatCode>#,##0</c:formatCode>
                      <c:ptCount val="6"/>
                      <c:pt idx="0">
                        <c:v>2302</c:v>
                      </c:pt>
                      <c:pt idx="1">
                        <c:v>1204</c:v>
                      </c:pt>
                      <c:pt idx="2">
                        <c:v>735</c:v>
                      </c:pt>
                      <c:pt idx="3">
                        <c:v>217</c:v>
                      </c:pt>
                      <c:pt idx="4">
                        <c:v>3263</c:v>
                      </c:pt>
                      <c:pt idx="5">
                        <c:v>4872</c:v>
                      </c:pt>
                    </c:numCache>
                  </c:numRef>
                </c:val>
                <c:extLst xmlns:c15="http://schemas.microsoft.com/office/drawing/2012/chart">
                  <c:ext xmlns:c16="http://schemas.microsoft.com/office/drawing/2014/chart" uri="{C3380CC4-5D6E-409C-BE32-E72D297353CC}">
                    <c16:uniqueId val="{00000001-1190-4669-9B3E-E4B3E7AD7CB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'3.3.17'!$A$170</c15:sqref>
                        </c15:formulaRef>
                      </c:ext>
                    </c:extLst>
                    <c:strCache>
                      <c:ptCount val="1"/>
                      <c:pt idx="0">
                        <c:v>2013-2014</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'3.3.17'!$B$170:$I$170</c15:sqref>
                        </c15:fullRef>
                        <c15:formulaRef>
                          <c15:sqref>'3.3.17'!$B$170:$G$170</c15:sqref>
                        </c15:formulaRef>
                      </c:ext>
                    </c:extLst>
                    <c:numCache>
                      <c:formatCode>#,##0</c:formatCode>
                      <c:ptCount val="6"/>
                      <c:pt idx="0">
                        <c:v>2542</c:v>
                      </c:pt>
                      <c:pt idx="1">
                        <c:v>1302</c:v>
                      </c:pt>
                      <c:pt idx="2">
                        <c:v>900</c:v>
                      </c:pt>
                      <c:pt idx="3">
                        <c:v>295</c:v>
                      </c:pt>
                      <c:pt idx="4">
                        <c:v>3486</c:v>
                      </c:pt>
                      <c:pt idx="5">
                        <c:v>5425</c:v>
                      </c:pt>
                    </c:numCache>
                  </c:numRef>
                </c:val>
                <c:extLst xmlns:c15="http://schemas.microsoft.com/office/drawing/2012/chart">
                  <c:ext xmlns:c16="http://schemas.microsoft.com/office/drawing/2014/chart" uri="{C3380CC4-5D6E-409C-BE32-E72D297353CC}">
                    <c16:uniqueId val="{00000002-1190-4669-9B3E-E4B3E7AD7CB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'3.3.17'!$A$171</c15:sqref>
                        </c15:formulaRef>
                      </c:ext>
                    </c:extLst>
                    <c:strCache>
                      <c:ptCount val="1"/>
                      <c:pt idx="0">
                        <c:v>2014-2015</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'3.3.17'!$B$171:$I$171</c15:sqref>
                        </c15:fullRef>
                        <c15:formulaRef>
                          <c15:sqref>'3.3.17'!$B$171:$G$171</c15:sqref>
                        </c15:formulaRef>
                      </c:ext>
                    </c:extLst>
                    <c:numCache>
                      <c:formatCode>#,##0</c:formatCode>
                      <c:ptCount val="6"/>
                      <c:pt idx="0">
                        <c:v>2739</c:v>
                      </c:pt>
                      <c:pt idx="1">
                        <c:v>1288</c:v>
                      </c:pt>
                      <c:pt idx="2">
                        <c:v>903</c:v>
                      </c:pt>
                      <c:pt idx="3">
                        <c:v>236</c:v>
                      </c:pt>
                      <c:pt idx="4">
                        <c:v>3209</c:v>
                      </c:pt>
                      <c:pt idx="5">
                        <c:v>4856</c:v>
                      </c:pt>
                    </c:numCache>
                  </c:numRef>
                </c:val>
                <c:extLst xmlns:c15="http://schemas.microsoft.com/office/drawing/2012/chart">
                  <c:ext xmlns:c16="http://schemas.microsoft.com/office/drawing/2014/chart" uri="{C3380CC4-5D6E-409C-BE32-E72D297353CC}">
                    <c16:uniqueId val="{00000003-1190-4669-9B3E-E4B3E7AD7CBE}"/>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'3.3.17'!$A$172</c15:sqref>
                        </c15:formulaRef>
                      </c:ext>
                    </c:extLst>
                    <c:strCache>
                      <c:ptCount val="1"/>
                      <c:pt idx="0">
                        <c:v>2015-2016</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'3.3.17'!$B$172:$I$172</c15:sqref>
                        </c15:fullRef>
                        <c15:formulaRef>
                          <c15:sqref>'3.3.17'!$B$172:$G$172</c15:sqref>
                        </c15:formulaRef>
                      </c:ext>
                    </c:extLst>
                    <c:numCache>
                      <c:formatCode>#,##0</c:formatCode>
                      <c:ptCount val="6"/>
                      <c:pt idx="0">
                        <c:v>3636</c:v>
                      </c:pt>
                      <c:pt idx="1">
                        <c:v>1954</c:v>
                      </c:pt>
                      <c:pt idx="2">
                        <c:v>1125</c:v>
                      </c:pt>
                      <c:pt idx="3">
                        <c:v>329</c:v>
                      </c:pt>
                      <c:pt idx="4">
                        <c:v>3957</c:v>
                      </c:pt>
                      <c:pt idx="5">
                        <c:v>5736</c:v>
                      </c:pt>
                    </c:numCache>
                  </c:numRef>
                </c:val>
                <c:extLst xmlns:c15="http://schemas.microsoft.com/office/drawing/2012/chart">
                  <c:ext xmlns:c16="http://schemas.microsoft.com/office/drawing/2014/chart" uri="{C3380CC4-5D6E-409C-BE32-E72D297353CC}">
                    <c16:uniqueId val="{00000004-1190-4669-9B3E-E4B3E7AD7CBE}"/>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'3.3.17'!$A$173</c15:sqref>
                        </c15:formulaRef>
                      </c:ext>
                    </c:extLst>
                    <c:strCache>
                      <c:ptCount val="1"/>
                      <c:pt idx="0">
                        <c:v>2016-2017</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'3.3.17'!$B$173:$I$173</c15:sqref>
                        </c15:fullRef>
                        <c15:formulaRef>
                          <c15:sqref>'3.3.17'!$B$173:$G$173</c15:sqref>
                        </c15:formulaRef>
                      </c:ext>
                    </c:extLst>
                    <c:numCache>
                      <c:formatCode>#,##0</c:formatCode>
                      <c:ptCount val="6"/>
                      <c:pt idx="0">
                        <c:v>3818</c:v>
                      </c:pt>
                      <c:pt idx="1">
                        <c:v>2087</c:v>
                      </c:pt>
                      <c:pt idx="2">
                        <c:v>1160</c:v>
                      </c:pt>
                      <c:pt idx="3">
                        <c:v>338</c:v>
                      </c:pt>
                      <c:pt idx="4">
                        <c:v>3335</c:v>
                      </c:pt>
                      <c:pt idx="5">
                        <c:v>4878</c:v>
                      </c:pt>
                    </c:numCache>
                  </c:numRef>
                </c:val>
                <c:extLst xmlns:c15="http://schemas.microsoft.com/office/drawing/2012/chart">
                  <c:ext xmlns:c16="http://schemas.microsoft.com/office/drawing/2014/chart" uri="{C3380CC4-5D6E-409C-BE32-E72D297353CC}">
                    <c16:uniqueId val="{00000005-1190-4669-9B3E-E4B3E7AD7CBE}"/>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'3.3.17'!$A$174</c15:sqref>
                        </c15:formulaRef>
                      </c:ext>
                    </c:extLst>
                    <c:strCache>
                      <c:ptCount val="1"/>
                      <c:pt idx="0">
                        <c:v>2017-2018</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'3.3.17'!$B$174:$I$174</c15:sqref>
                        </c15:fullRef>
                        <c15:formulaRef>
                          <c15:sqref>'3.3.17'!$B$174:$G$174</c15:sqref>
                        </c15:formulaRef>
                      </c:ext>
                    </c:extLst>
                    <c:numCache>
                      <c:formatCode>#,##0</c:formatCode>
                      <c:ptCount val="6"/>
                      <c:pt idx="0">
                        <c:v>4097</c:v>
                      </c:pt>
                      <c:pt idx="1">
                        <c:v>2317</c:v>
                      </c:pt>
                      <c:pt idx="2">
                        <c:v>1370</c:v>
                      </c:pt>
                      <c:pt idx="3">
                        <c:v>371</c:v>
                      </c:pt>
                      <c:pt idx="4">
                        <c:v>3329</c:v>
                      </c:pt>
                      <c:pt idx="5">
                        <c:v>5264</c:v>
                      </c:pt>
                    </c:numCache>
                  </c:numRef>
                </c:val>
                <c:extLst xmlns:c15="http://schemas.microsoft.com/office/drawing/2012/chart">
                  <c:ext xmlns:c16="http://schemas.microsoft.com/office/drawing/2014/chart" uri="{C3380CC4-5D6E-409C-BE32-E72D297353CC}">
                    <c16:uniqueId val="{00000006-1190-4669-9B3E-E4B3E7AD7CBE}"/>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'3.3.17'!$A$175</c15:sqref>
                        </c15:formulaRef>
                      </c:ext>
                    </c:extLst>
                    <c:strCache>
                      <c:ptCount val="1"/>
                      <c:pt idx="0">
                        <c:v>2018-2019</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'3.3.17'!$B$175:$I$175</c15:sqref>
                        </c15:fullRef>
                        <c15:formulaRef>
                          <c15:sqref>'3.3.17'!$B$175:$G$175</c15:sqref>
                        </c15:formulaRef>
                      </c:ext>
                    </c:extLst>
                    <c:numCache>
                      <c:formatCode>#,##0</c:formatCode>
                      <c:ptCount val="6"/>
                      <c:pt idx="0">
                        <c:v>4141</c:v>
                      </c:pt>
                      <c:pt idx="1">
                        <c:v>2321</c:v>
                      </c:pt>
                      <c:pt idx="2">
                        <c:v>1420</c:v>
                      </c:pt>
                      <c:pt idx="3">
                        <c:v>348</c:v>
                      </c:pt>
                      <c:pt idx="4">
                        <c:v>3294</c:v>
                      </c:pt>
                      <c:pt idx="5">
                        <c:v>5350</c:v>
                      </c:pt>
                    </c:numCache>
                  </c:numRef>
                </c:val>
                <c:extLst xmlns:c15="http://schemas.microsoft.com/office/drawing/2012/chart">
                  <c:ext xmlns:c16="http://schemas.microsoft.com/office/drawing/2014/chart" uri="{C3380CC4-5D6E-409C-BE32-E72D297353CC}">
                    <c16:uniqueId val="{00000007-1190-4669-9B3E-E4B3E7AD7CBE}"/>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'3.3.17'!$A$176</c15:sqref>
                        </c15:formulaRef>
                      </c:ext>
                    </c:extLst>
                    <c:strCache>
                      <c:ptCount val="1"/>
                      <c:pt idx="0">
                        <c:v>2019-2020*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'3.3.17'!$B$176:$I$176</c15:sqref>
                        </c15:fullRef>
                        <c15:formulaRef>
                          <c15:sqref>'3.3.17'!$B$176:$G$176</c15:sqref>
                        </c15:formulaRef>
                      </c:ext>
                    </c:extLst>
                    <c:numCache>
                      <c:formatCode>#,##0</c:formatCode>
                      <c:ptCount val="6"/>
                      <c:pt idx="0">
                        <c:v>3427</c:v>
                      </c:pt>
                      <c:pt idx="1">
                        <c:v>2041</c:v>
                      </c:pt>
                      <c:pt idx="2">
                        <c:v>1142</c:v>
                      </c:pt>
                      <c:pt idx="3">
                        <c:v>277</c:v>
                      </c:pt>
                      <c:pt idx="4">
                        <c:v>2558</c:v>
                      </c:pt>
                      <c:pt idx="5">
                        <c:v>4220</c:v>
                      </c:pt>
                    </c:numCache>
                  </c:numRef>
                </c:val>
                <c:extLst xmlns:c15="http://schemas.microsoft.com/office/drawing/2012/chart">
                  <c:ext xmlns:c16="http://schemas.microsoft.com/office/drawing/2014/chart" uri="{C3380CC4-5D6E-409C-BE32-E72D297353CC}">
                    <c16:uniqueId val="{00000008-1190-4669-9B3E-E4B3E7AD7CB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'3.3.17'!$A$179</c15:sqref>
                        </c15:formulaRef>
                      </c:ext>
                    </c:extLst>
                    <c:strCache>
                      <c:ptCount val="1"/>
                      <c:pt idx="0">
                        <c:v>ANNUAL PERCENTAGE</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'3.3.17'!$B$179:$I$179</c15:sqref>
                        </c15:fullRef>
                        <c15:formulaRef>
                          <c15:sqref>'3.3.17'!$B$179:$G$179</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9-1190-4669-9B3E-E4B3E7AD7CBE}"/>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'3.3.17'!$A$180</c15:sqref>
                        </c15:formulaRef>
                      </c:ext>
                    </c:extLst>
                    <c:strCache>
                      <c:ptCount val="1"/>
                      <c:pt idx="0">
                        <c:v>2008-2009</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'3.3.17'!$B$180:$I$180</c15:sqref>
                        </c15:fullRef>
                        <c15:formulaRef>
                          <c15:sqref>'3.3.17'!$B$180:$G$180</c15:sqref>
                        </c15:formulaRef>
                      </c:ext>
                    </c:extLst>
                    <c:numCache>
                      <c:formatCode>0.0%</c:formatCode>
                      <c:ptCount val="6"/>
                      <c:pt idx="0">
                        <c:v>0.18220612957455062</c:v>
                      </c:pt>
                      <c:pt idx="1">
                        <c:v>0.10215957584378638</c:v>
                      </c:pt>
                      <c:pt idx="2">
                        <c:v>7.5261864735548953E-2</c:v>
                      </c:pt>
                      <c:pt idx="3">
                        <c:v>2.7932238458554248E-2</c:v>
                      </c:pt>
                      <c:pt idx="4">
                        <c:v>0.34307513254881677</c:v>
                      </c:pt>
                      <c:pt idx="5">
                        <c:v>0.40618130091814303</c:v>
                      </c:pt>
                    </c:numCache>
                  </c:numRef>
                </c:val>
                <c:extLst xmlns:c15="http://schemas.microsoft.com/office/drawing/2012/chart">
                  <c:ext xmlns:c16="http://schemas.microsoft.com/office/drawing/2014/chart" uri="{C3380CC4-5D6E-409C-BE32-E72D297353CC}">
                    <c16:uniqueId val="{0000000A-1190-4669-9B3E-E4B3E7AD7CBE}"/>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'3.3.17'!$A$181</c15:sqref>
                        </c15:formulaRef>
                      </c:ext>
                    </c:extLst>
                    <c:strCache>
                      <c:ptCount val="1"/>
                      <c:pt idx="0">
                        <c:v>2009-2010</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'3.3.17'!$B$181:$I$181</c15:sqref>
                        </c15:fullRef>
                        <c15:formulaRef>
                          <c15:sqref>'3.3.17'!$B$181:$G$181</c15:sqref>
                        </c15:formulaRef>
                      </c:ext>
                    </c:extLst>
                    <c:numCache>
                      <c:formatCode>0.0%</c:formatCode>
                      <c:ptCount val="6"/>
                      <c:pt idx="0">
                        <c:v>0.17689485005694039</c:v>
                      </c:pt>
                      <c:pt idx="1">
                        <c:v>0.10616221687966595</c:v>
                      </c:pt>
                      <c:pt idx="2">
                        <c:v>7.9210426420346702E-2</c:v>
                      </c:pt>
                      <c:pt idx="3">
                        <c:v>3.251929646969505E-2</c:v>
                      </c:pt>
                      <c:pt idx="4">
                        <c:v>0.37251676578514487</c:v>
                      </c:pt>
                      <c:pt idx="5">
                        <c:v>0.45792736935341011</c:v>
                      </c:pt>
                    </c:numCache>
                  </c:numRef>
                </c:val>
                <c:extLst xmlns:c15="http://schemas.microsoft.com/office/drawing/2012/chart">
                  <c:ext xmlns:c16="http://schemas.microsoft.com/office/drawing/2014/chart" uri="{C3380CC4-5D6E-409C-BE32-E72D297353CC}">
                    <c16:uniqueId val="{0000000B-1190-4669-9B3E-E4B3E7AD7CBE}"/>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'3.3.17'!$A$182</c15:sqref>
                        </c15:formulaRef>
                      </c:ext>
                    </c:extLst>
                    <c:strCache>
                      <c:ptCount val="1"/>
                      <c:pt idx="0">
                        <c:v>2010-2011</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'3.3.17'!$B$182:$I$182</c15:sqref>
                        </c15:fullRef>
                        <c15:formulaRef>
                          <c15:sqref>'3.3.17'!$B$182:$G$182</c15:sqref>
                        </c15:formulaRef>
                      </c:ext>
                    </c:extLst>
                    <c:numCache>
                      <c:formatCode>0.0%</c:formatCode>
                      <c:ptCount val="6"/>
                      <c:pt idx="0">
                        <c:v>0.19778991805314131</c:v>
                      </c:pt>
                      <c:pt idx="1">
                        <c:v>9.8087906630245844E-2</c:v>
                      </c:pt>
                      <c:pt idx="2">
                        <c:v>8.0208592003973178E-2</c:v>
                      </c:pt>
                      <c:pt idx="3">
                        <c:v>3.2033772038738514E-2</c:v>
                      </c:pt>
                      <c:pt idx="4">
                        <c:v>0.34380432083436802</c:v>
                      </c:pt>
                      <c:pt idx="5">
                        <c:v>0.49404022845790913</c:v>
                      </c:pt>
                    </c:numCache>
                  </c:numRef>
                </c:val>
                <c:extLst xmlns:c15="http://schemas.microsoft.com/office/drawing/2012/chart">
                  <c:ext xmlns:c16="http://schemas.microsoft.com/office/drawing/2014/chart" uri="{C3380CC4-5D6E-409C-BE32-E72D297353CC}">
                    <c16:uniqueId val="{0000000C-1190-4669-9B3E-E4B3E7AD7CBE}"/>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'3.3.17'!$A$183</c15:sqref>
                        </c15:formulaRef>
                      </c:ext>
                    </c:extLst>
                    <c:strCache>
                      <c:ptCount val="1"/>
                      <c:pt idx="0">
                        <c:v>2011-2012</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'3.3.17'!$B$183:$I$183</c15:sqref>
                        </c15:fullRef>
                        <c15:formulaRef>
                          <c15:sqref>'3.3.17'!$B$183:$G$183</c15:sqref>
                        </c15:formulaRef>
                      </c:ext>
                    </c:extLst>
                    <c:numCache>
                      <c:formatCode>0.0%</c:formatCode>
                      <c:ptCount val="6"/>
                      <c:pt idx="0">
                        <c:v>0.23585467540202501</c:v>
                      </c:pt>
                      <c:pt idx="1">
                        <c:v>0.11058169545364305</c:v>
                      </c:pt>
                      <c:pt idx="2">
                        <c:v>8.6460194560254125E-2</c:v>
                      </c:pt>
                      <c:pt idx="3">
                        <c:v>2.9382568989477865E-2</c:v>
                      </c:pt>
                      <c:pt idx="4">
                        <c:v>0.33363112964065911</c:v>
                      </c:pt>
                      <c:pt idx="5">
                        <c:v>0.50377208655946004</c:v>
                      </c:pt>
                    </c:numCache>
                  </c:numRef>
                </c:val>
                <c:extLst xmlns:c15="http://schemas.microsoft.com/office/drawing/2012/chart">
                  <c:ext xmlns:c16="http://schemas.microsoft.com/office/drawing/2014/chart" uri="{C3380CC4-5D6E-409C-BE32-E72D297353CC}">
                    <c16:uniqueId val="{0000000D-1190-4669-9B3E-E4B3E7AD7CBE}"/>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'3.3.17'!$A$184</c15:sqref>
                        </c15:formulaRef>
                      </c:ext>
                    </c:extLst>
                    <c:strCache>
                      <c:ptCount val="1"/>
                      <c:pt idx="0">
                        <c:v>2012-2013</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'3.3.17'!$B$184:$I$184</c15:sqref>
                        </c15:fullRef>
                        <c15:formulaRef>
                          <c15:sqref>'3.3.17'!$B$184:$G$184</c15:sqref>
                        </c15:formulaRef>
                      </c:ext>
                    </c:extLst>
                    <c:numCache>
                      <c:formatCode>0.0%</c:formatCode>
                      <c:ptCount val="6"/>
                      <c:pt idx="0">
                        <c:v>0.24875729414307327</c:v>
                      </c:pt>
                      <c:pt idx="1">
                        <c:v>0.13010590015128592</c:v>
                      </c:pt>
                      <c:pt idx="2">
                        <c:v>7.9425113464447805E-2</c:v>
                      </c:pt>
                      <c:pt idx="3">
                        <c:v>2.3449319213313162E-2</c:v>
                      </c:pt>
                      <c:pt idx="4">
                        <c:v>0.352604279230603</c:v>
                      </c:pt>
                      <c:pt idx="5">
                        <c:v>0.52647503782148264</c:v>
                      </c:pt>
                    </c:numCache>
                  </c:numRef>
                </c:val>
                <c:extLst xmlns:c15="http://schemas.microsoft.com/office/drawing/2012/chart">
                  <c:ext xmlns:c16="http://schemas.microsoft.com/office/drawing/2014/chart" uri="{C3380CC4-5D6E-409C-BE32-E72D297353CC}">
                    <c16:uniqueId val="{0000000E-1190-4669-9B3E-E4B3E7AD7CBE}"/>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'3.3.17'!$A$185</c15:sqref>
                        </c15:formulaRef>
                      </c:ext>
                    </c:extLst>
                    <c:strCache>
                      <c:ptCount val="1"/>
                      <c:pt idx="0">
                        <c:v>2013-2014</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'3.3.17'!$B$185:$I$185</c15:sqref>
                        </c15:fullRef>
                        <c15:formulaRef>
                          <c15:sqref>'3.3.17'!$B$185:$G$185</c15:sqref>
                        </c15:formulaRef>
                      </c:ext>
                    </c:extLst>
                    <c:numCache>
                      <c:formatCode>0.0%</c:formatCode>
                      <c:ptCount val="6"/>
                      <c:pt idx="0">
                        <c:v>0.26873876731155516</c:v>
                      </c:pt>
                      <c:pt idx="1">
                        <c:v>0.1376466856961624</c:v>
                      </c:pt>
                      <c:pt idx="2">
                        <c:v>9.5147478591817311E-2</c:v>
                      </c:pt>
                      <c:pt idx="3">
                        <c:v>3.1187229093984564E-2</c:v>
                      </c:pt>
                      <c:pt idx="4">
                        <c:v>0.36853790041230572</c:v>
                      </c:pt>
                      <c:pt idx="5">
                        <c:v>0.57352785706734322</c:v>
                      </c:pt>
                    </c:numCache>
                  </c:numRef>
                </c:val>
                <c:extLst xmlns:c15="http://schemas.microsoft.com/office/drawing/2012/chart">
                  <c:ext xmlns:c16="http://schemas.microsoft.com/office/drawing/2014/chart" uri="{C3380CC4-5D6E-409C-BE32-E72D297353CC}">
                    <c16:uniqueId val="{0000000F-1190-4669-9B3E-E4B3E7AD7CB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'3.3.17'!$A$186</c15:sqref>
                        </c15:formulaRef>
                      </c:ext>
                    </c:extLst>
                    <c:strCache>
                      <c:ptCount val="1"/>
                      <c:pt idx="0">
                        <c:v>2014-2015</c:v>
                      </c:pt>
                    </c:strCache>
                  </c:strRef>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'3.3.17'!$B$163:$I$163</c15:sqref>
                        </c15:fullRef>
                        <c15:formulaRef>
                          <c15:sqref>'3.3.17'!$B$163:$G$163</c15:sqref>
                        </c15:formulaRef>
                      </c:ext>
                    </c:extLst>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extLst>
                      <c:ext xmlns:c15="http://schemas.microsoft.com/office/drawing/2012/chart" uri="{02D57815-91ED-43cb-92C2-25804820EDAC}">
                        <c15:fullRef>
                          <c15:sqref>'3.3.17'!$B$186:$I$186</c15:sqref>
                        </c15:fullRef>
                        <c15:formulaRef>
                          <c15:sqref>'3.3.17'!$B$186:$G$186</c15:sqref>
                        </c15:formulaRef>
                      </c:ext>
                    </c:extLst>
                    <c:numCache>
                      <c:formatCode>0.0%</c:formatCode>
                      <c:ptCount val="6"/>
                      <c:pt idx="0">
                        <c:v>0.32786689011252096</c:v>
                      </c:pt>
                      <c:pt idx="1">
                        <c:v>0.15417763945415369</c:v>
                      </c:pt>
                      <c:pt idx="2">
                        <c:v>0.10809193200861862</c:v>
                      </c:pt>
                      <c:pt idx="3">
                        <c:v>2.8249940148431889E-2</c:v>
                      </c:pt>
                      <c:pt idx="4">
                        <c:v>0.38412736413694037</c:v>
                      </c:pt>
                      <c:pt idx="5">
                        <c:v>0.58127842949485276</c:v>
                      </c:pt>
                    </c:numCache>
                  </c:numRef>
                </c:val>
                <c:extLst xmlns:c15="http://schemas.microsoft.com/office/drawing/2012/chart">
                  <c:ext xmlns:c16="http://schemas.microsoft.com/office/drawing/2014/chart" uri="{C3380CC4-5D6E-409C-BE32-E72D297353CC}">
                    <c16:uniqueId val="{00000010-1190-4669-9B3E-E4B3E7AD7CBE}"/>
                  </c:ext>
                </c:extLst>
              </c15:ser>
            </c15:filteredBarSeries>
          </c:ext>
        </c:extLst>
      </c:barChart>
      <c:catAx>
        <c:axId val="19070425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0718336"/>
        <c:crosses val="autoZero"/>
        <c:auto val="1"/>
        <c:lblAlgn val="ctr"/>
        <c:lblOffset val="100"/>
        <c:noMultiLvlLbl val="0"/>
      </c:catAx>
      <c:valAx>
        <c:axId val="19071833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704256"/>
        <c:crosses val="autoZero"/>
        <c:crossBetween val="between"/>
        <c:majorUnit val="0.1"/>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solidFill>
            <a:sysClr val="windowText" lastClr="000000"/>
          </a:solidFill>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917998886502827E-2"/>
          <c:y val="7.4385139776990961E-2"/>
          <c:w val="0.82137109281794318"/>
          <c:h val="0.81528933044443286"/>
        </c:manualLayout>
      </c:layout>
      <c:barChart>
        <c:barDir val="col"/>
        <c:grouping val="clustered"/>
        <c:varyColors val="0"/>
        <c:ser>
          <c:idx val="0"/>
          <c:order val="0"/>
          <c:tx>
            <c:strRef>
              <c:f>'3.3.17'!$A$36</c:f>
              <c:strCache>
                <c:ptCount val="1"/>
                <c:pt idx="0">
                  <c:v>2015-2016</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'3.3.17'!$C$12:$G$12</c:f>
              <c:strCache>
                <c:ptCount val="5"/>
                <c:pt idx="0">
                  <c:v>Pre-appointment criminal misconduct</c:v>
                </c:pt>
                <c:pt idx="1">
                  <c:v>Post-appointment criminal misconduct</c:v>
                </c:pt>
                <c:pt idx="2">
                  <c:v>Alleged breaches of civil obligations</c:v>
                </c:pt>
                <c:pt idx="3">
                  <c:v>Other criminal offences</c:v>
                </c:pt>
                <c:pt idx="4">
                  <c:v>Other possible misconduct</c:v>
                </c:pt>
              </c:strCache>
            </c:strRef>
          </c:cat>
          <c:val>
            <c:numRef>
              <c:f>'3.3.17'!$C$36:$G$36</c:f>
              <c:numCache>
                <c:formatCode>0.0%</c:formatCode>
                <c:ptCount val="5"/>
                <c:pt idx="0">
                  <c:v>0.10660327522451135</c:v>
                </c:pt>
                <c:pt idx="1">
                  <c:v>0.28357105124141574</c:v>
                </c:pt>
                <c:pt idx="2">
                  <c:v>1.7683042789223455</c:v>
                </c:pt>
                <c:pt idx="3">
                  <c:v>6.9730586370839939E-3</c:v>
                </c:pt>
                <c:pt idx="4">
                  <c:v>1.3629160063391443E-2</c:v>
                </c:pt>
              </c:numCache>
            </c:numRef>
          </c:val>
          <c:extLst xmlns:c15="http://schemas.microsoft.com/office/drawing/2012/chart">
            <c:ext xmlns:c16="http://schemas.microsoft.com/office/drawing/2014/chart" uri="{C3380CC4-5D6E-409C-BE32-E72D297353CC}">
              <c16:uniqueId val="{00000005-A5FF-4C54-9180-84529955A48E}"/>
            </c:ext>
          </c:extLst>
        </c:ser>
        <c:ser>
          <c:idx val="1"/>
          <c:order val="1"/>
          <c:tx>
            <c:strRef>
              <c:f>'3.3.17'!$A$37</c:f>
              <c:strCache>
                <c:ptCount val="1"/>
                <c:pt idx="0">
                  <c:v>2016-2017</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'3.3.17'!$C$12:$G$12</c:f>
              <c:strCache>
                <c:ptCount val="5"/>
                <c:pt idx="0">
                  <c:v>Pre-appointment criminal misconduct</c:v>
                </c:pt>
                <c:pt idx="1">
                  <c:v>Post-appointment criminal misconduct</c:v>
                </c:pt>
                <c:pt idx="2">
                  <c:v>Alleged breaches of civil obligations</c:v>
                </c:pt>
                <c:pt idx="3">
                  <c:v>Other criminal offences</c:v>
                </c:pt>
                <c:pt idx="4">
                  <c:v>Other possible misconduct</c:v>
                </c:pt>
              </c:strCache>
            </c:strRef>
          </c:cat>
          <c:val>
            <c:numRef>
              <c:f>'3.3.17'!$C$37:$G$37</c:f>
              <c:numCache>
                <c:formatCode>0.0%</c:formatCode>
                <c:ptCount val="5"/>
                <c:pt idx="0">
                  <c:v>0.10611719253058596</c:v>
                </c:pt>
                <c:pt idx="1">
                  <c:v>0.27237604636188023</c:v>
                </c:pt>
                <c:pt idx="2">
                  <c:v>2.0110753380553765</c:v>
                </c:pt>
                <c:pt idx="3">
                  <c:v>6.4391500321957498E-3</c:v>
                </c:pt>
                <c:pt idx="4">
                  <c:v>1.6613007083065037E-2</c:v>
                </c:pt>
              </c:numCache>
            </c:numRef>
          </c:val>
          <c:extLst xmlns:c15="http://schemas.microsoft.com/office/drawing/2012/chart">
            <c:ext xmlns:c16="http://schemas.microsoft.com/office/drawing/2014/chart" uri="{C3380CC4-5D6E-409C-BE32-E72D297353CC}">
              <c16:uniqueId val="{00000006-A5FF-4C54-9180-84529955A48E}"/>
            </c:ext>
          </c:extLst>
        </c:ser>
        <c:ser>
          <c:idx val="2"/>
          <c:order val="2"/>
          <c:tx>
            <c:strRef>
              <c:f>'3.3.17'!$A$38</c:f>
              <c:strCache>
                <c:ptCount val="1"/>
                <c:pt idx="0">
                  <c:v>2017-2018</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'3.3.17'!$C$12:$G$12</c:f>
              <c:strCache>
                <c:ptCount val="5"/>
                <c:pt idx="0">
                  <c:v>Pre-appointment criminal misconduct</c:v>
                </c:pt>
                <c:pt idx="1">
                  <c:v>Post-appointment criminal misconduct</c:v>
                </c:pt>
                <c:pt idx="2">
                  <c:v>Alleged breaches of civil obligations</c:v>
                </c:pt>
                <c:pt idx="3">
                  <c:v>Other criminal offences</c:v>
                </c:pt>
                <c:pt idx="4">
                  <c:v>Other possible misconduct</c:v>
                </c:pt>
              </c:strCache>
            </c:strRef>
          </c:cat>
          <c:val>
            <c:numRef>
              <c:f>'3.3.17'!$C$38:$G$38</c:f>
              <c:numCache>
                <c:formatCode>0.0%</c:formatCode>
                <c:ptCount val="5"/>
                <c:pt idx="0">
                  <c:v>0.12426113227374229</c:v>
                </c:pt>
                <c:pt idx="1">
                  <c:v>0.27886509917246816</c:v>
                </c:pt>
                <c:pt idx="2">
                  <c:v>2.1999211874425324</c:v>
                </c:pt>
                <c:pt idx="3">
                  <c:v>8.4066727965322469E-3</c:v>
                </c:pt>
                <c:pt idx="4">
                  <c:v>1.7601471167739392E-2</c:v>
                </c:pt>
              </c:numCache>
            </c:numRef>
          </c:val>
          <c:extLst xmlns:c15="http://schemas.microsoft.com/office/drawing/2012/chart">
            <c:ext xmlns:c16="http://schemas.microsoft.com/office/drawing/2014/chart" uri="{C3380CC4-5D6E-409C-BE32-E72D297353CC}">
              <c16:uniqueId val="{00000007-A5FF-4C54-9180-84529955A48E}"/>
            </c:ext>
          </c:extLst>
        </c:ser>
        <c:ser>
          <c:idx val="3"/>
          <c:order val="3"/>
          <c:tx>
            <c:strRef>
              <c:f>'3.3.17'!$A$39</c:f>
              <c:strCache>
                <c:ptCount val="1"/>
                <c:pt idx="0">
                  <c:v>2018-2019</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'3.3.17'!$C$12:$G$12</c:f>
              <c:strCache>
                <c:ptCount val="5"/>
                <c:pt idx="0">
                  <c:v>Pre-appointment criminal misconduct</c:v>
                </c:pt>
                <c:pt idx="1">
                  <c:v>Post-appointment criminal misconduct</c:v>
                </c:pt>
                <c:pt idx="2">
                  <c:v>Alleged breaches of civil obligations</c:v>
                </c:pt>
                <c:pt idx="3">
                  <c:v>Other criminal offences</c:v>
                </c:pt>
                <c:pt idx="4">
                  <c:v>Other possible misconduct</c:v>
                </c:pt>
              </c:strCache>
            </c:strRef>
          </c:cat>
          <c:val>
            <c:numRef>
              <c:f>'3.3.17'!$C$39:$G$39</c:f>
              <c:numCache>
                <c:formatCode>0.0%</c:formatCode>
                <c:ptCount val="5"/>
                <c:pt idx="0">
                  <c:v>0.10296078954387837</c:v>
                </c:pt>
                <c:pt idx="1">
                  <c:v>0.2872766070952254</c:v>
                </c:pt>
                <c:pt idx="2">
                  <c:v>2.250466791144305</c:v>
                </c:pt>
                <c:pt idx="3">
                  <c:v>7.6020272072552684E-3</c:v>
                </c:pt>
                <c:pt idx="4">
                  <c:v>1.7071218991731127E-2</c:v>
                </c:pt>
              </c:numCache>
            </c:numRef>
          </c:val>
          <c:extLst xmlns:c15="http://schemas.microsoft.com/office/drawing/2012/chart">
            <c:ext xmlns:c16="http://schemas.microsoft.com/office/drawing/2014/chart" uri="{C3380CC4-5D6E-409C-BE32-E72D297353CC}">
              <c16:uniqueId val="{00000009-A5FF-4C54-9180-84529955A48E}"/>
            </c:ext>
          </c:extLst>
        </c:ser>
        <c:ser>
          <c:idx val="4"/>
          <c:order val="4"/>
          <c:tx>
            <c:strRef>
              <c:f>'3.3.17'!$A$40</c:f>
              <c:strCache>
                <c:ptCount val="1"/>
                <c:pt idx="0">
                  <c:v>2019-2020*</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'3.3.17'!$C$12:$G$12</c:f>
              <c:strCache>
                <c:ptCount val="5"/>
                <c:pt idx="0">
                  <c:v>Pre-appointment criminal misconduct</c:v>
                </c:pt>
                <c:pt idx="1">
                  <c:v>Post-appointment criminal misconduct</c:v>
                </c:pt>
                <c:pt idx="2">
                  <c:v>Alleged breaches of civil obligations</c:v>
                </c:pt>
                <c:pt idx="3">
                  <c:v>Other criminal offences</c:v>
                </c:pt>
                <c:pt idx="4">
                  <c:v>Other possible misconduct</c:v>
                </c:pt>
              </c:strCache>
            </c:strRef>
          </c:cat>
          <c:val>
            <c:numRef>
              <c:f>'3.3.17'!$C$40:$G$40</c:f>
              <c:numCache>
                <c:formatCode>0.0%</c:formatCode>
                <c:ptCount val="5"/>
                <c:pt idx="0">
                  <c:v>0.10080300700495472</c:v>
                </c:pt>
                <c:pt idx="1">
                  <c:v>0.25986673500768837</c:v>
                </c:pt>
                <c:pt idx="2">
                  <c:v>2.3347001537672987</c:v>
                </c:pt>
                <c:pt idx="3">
                  <c:v>6.3215445070903811E-3</c:v>
                </c:pt>
                <c:pt idx="4">
                  <c:v>1.6743550316077226E-2</c:v>
                </c:pt>
              </c:numCache>
            </c:numRef>
          </c:val>
          <c:extLst xmlns:c15="http://schemas.microsoft.com/office/drawing/2012/chart">
            <c:ext xmlns:c16="http://schemas.microsoft.com/office/drawing/2014/chart" uri="{C3380CC4-5D6E-409C-BE32-E72D297353CC}">
              <c16:uniqueId val="{0000000A-A5FF-4C54-9180-84529955A48E}"/>
            </c:ext>
          </c:extLst>
        </c:ser>
        <c:dLbls>
          <c:showLegendKey val="0"/>
          <c:showVal val="1"/>
          <c:showCatName val="0"/>
          <c:showSerName val="0"/>
          <c:showPercent val="0"/>
          <c:showBubbleSize val="0"/>
        </c:dLbls>
        <c:gapWidth val="150"/>
        <c:axId val="190656896"/>
        <c:axId val="190658432"/>
        <c:extLst/>
      </c:barChart>
      <c:catAx>
        <c:axId val="19065689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658432"/>
        <c:crosses val="autoZero"/>
        <c:auto val="1"/>
        <c:lblAlgn val="ctr"/>
        <c:lblOffset val="100"/>
        <c:noMultiLvlLbl val="0"/>
      </c:catAx>
      <c:valAx>
        <c:axId val="190658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90656896"/>
        <c:crosses val="autoZero"/>
        <c:crossBetween val="between"/>
        <c:majorUnit val="0.1"/>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44" l="0.70000000000000062" r="0.70000000000000062" t="0.75000000000000344"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6306672457281E-2"/>
          <c:y val="8.5184064180361188E-2"/>
          <c:w val="0.81094160308892405"/>
          <c:h val="0.48747434806107992"/>
        </c:manualLayout>
      </c:layout>
      <c:barChart>
        <c:barDir val="col"/>
        <c:grouping val="clustered"/>
        <c:varyColors val="0"/>
        <c:ser>
          <c:idx val="0"/>
          <c:order val="0"/>
          <c:tx>
            <c:strRef>
              <c:f>'3.3.17'!$A$120</c:f>
              <c:strCache>
                <c:ptCount val="1"/>
                <c:pt idx="0">
                  <c:v>2015-2016</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'3.3.17'!$B$95:$I$95</c15:sqref>
                  </c15:fullRef>
                </c:ext>
              </c:extLst>
              <c:f>('3.3.17'!$B$95:$C$95,'3.3.17'!$E$95:$I$95)</c:f>
              <c:strCache>
                <c:ptCount val="7"/>
                <c:pt idx="0">
                  <c:v>Section 184 Good faith, use of position and use of information—
Directors’, officers’ and employees’ duties</c:v>
                </c:pt>
                <c:pt idx="1">
                  <c:v>Section 206A Disqualified persons not to manage corporations</c:v>
                </c:pt>
                <c:pt idx="2">
                  <c:v>Section 471A Powers of other officers suspended during winding up</c:v>
                </c:pt>
                <c:pt idx="3">
                  <c:v>Section 588G(3) Insolvent trading</c:v>
                </c:pt>
                <c:pt idx="4">
                  <c:v>Section 590 Offences by officers or employees</c:v>
                </c:pt>
                <c:pt idx="5">
                  <c:v>Section 596AB Agreements to avoid employee entitlements</c:v>
                </c:pt>
                <c:pt idx="6">
                  <c:v>Other criminal offences under the Corporations Act</c:v>
                </c:pt>
              </c:strCache>
            </c:strRef>
          </c:cat>
          <c:val>
            <c:numRef>
              <c:extLst>
                <c:ext xmlns:c15="http://schemas.microsoft.com/office/drawing/2012/chart" uri="{02D57815-91ED-43cb-92C2-25804820EDAC}">
                  <c15:fullRef>
                    <c15:sqref>'3.3.17'!$B$120:$I$120</c15:sqref>
                  </c15:fullRef>
                </c:ext>
              </c:extLst>
              <c:f>('3.3.17'!$B$120:$C$120,'3.3.17'!$E$120:$I$120)</c:f>
              <c:numCache>
                <c:formatCode>0.0%</c:formatCode>
                <c:ptCount val="7"/>
                <c:pt idx="0">
                  <c:v>2.8948758584257793E-2</c:v>
                </c:pt>
                <c:pt idx="1">
                  <c:v>2.324352879027998E-3</c:v>
                </c:pt>
                <c:pt idx="2">
                  <c:v>2.8526148969889066E-3</c:v>
                </c:pt>
                <c:pt idx="3">
                  <c:v>1.5847860538827259E-2</c:v>
                </c:pt>
                <c:pt idx="4">
                  <c:v>1.4474379292128896E-2</c:v>
                </c:pt>
                <c:pt idx="5">
                  <c:v>9.5087163232963554E-4</c:v>
                </c:pt>
                <c:pt idx="6">
                  <c:v>6.1278394083465401E-3</c:v>
                </c:pt>
              </c:numCache>
            </c:numRef>
          </c:val>
          <c:extLst xmlns:c15="http://schemas.microsoft.com/office/drawing/2012/chart">
            <c:ext xmlns:c16="http://schemas.microsoft.com/office/drawing/2014/chart" uri="{C3380CC4-5D6E-409C-BE32-E72D297353CC}">
              <c16:uniqueId val="{00000005-225A-4A1E-A215-05D349E8A6AE}"/>
            </c:ext>
          </c:extLst>
        </c:ser>
        <c:ser>
          <c:idx val="1"/>
          <c:order val="1"/>
          <c:tx>
            <c:strRef>
              <c:f>'3.3.17'!$A$121</c:f>
              <c:strCache>
                <c:ptCount val="1"/>
                <c:pt idx="0">
                  <c:v>2016-2017</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'3.3.17'!$B$95:$I$95</c15:sqref>
                  </c15:fullRef>
                </c:ext>
              </c:extLst>
              <c:f>('3.3.17'!$B$95:$C$95,'3.3.17'!$E$95:$I$95)</c:f>
              <c:strCache>
                <c:ptCount val="7"/>
                <c:pt idx="0">
                  <c:v>Section 184 Good faith, use of position and use of information—
Directors’, officers’ and employees’ duties</c:v>
                </c:pt>
                <c:pt idx="1">
                  <c:v>Section 206A Disqualified persons not to manage corporations</c:v>
                </c:pt>
                <c:pt idx="2">
                  <c:v>Section 471A Powers of other officers suspended during winding up</c:v>
                </c:pt>
                <c:pt idx="3">
                  <c:v>Section 588G(3) Insolvent trading</c:v>
                </c:pt>
                <c:pt idx="4">
                  <c:v>Section 590 Offences by officers or employees</c:v>
                </c:pt>
                <c:pt idx="5">
                  <c:v>Section 596AB Agreements to avoid employee entitlements</c:v>
                </c:pt>
                <c:pt idx="6">
                  <c:v>Other criminal offences under the Corporations Act</c:v>
                </c:pt>
              </c:strCache>
            </c:strRef>
          </c:cat>
          <c:val>
            <c:numRef>
              <c:extLst>
                <c:ext xmlns:c15="http://schemas.microsoft.com/office/drawing/2012/chart" uri="{02D57815-91ED-43cb-92C2-25804820EDAC}">
                  <c15:fullRef>
                    <c15:sqref>'3.3.17'!$B$121:$I$121</c15:sqref>
                  </c15:fullRef>
                </c:ext>
              </c:extLst>
              <c:f>('3.3.17'!$B$121:$C$121,'3.3.17'!$E$121:$I$121)</c:f>
              <c:numCache>
                <c:formatCode>0.0%</c:formatCode>
                <c:ptCount val="7"/>
                <c:pt idx="0">
                  <c:v>2.8718609143593046E-2</c:v>
                </c:pt>
                <c:pt idx="1">
                  <c:v>2.9620090148100449E-3</c:v>
                </c:pt>
                <c:pt idx="2">
                  <c:v>2.9620090148100449E-3</c:v>
                </c:pt>
                <c:pt idx="3">
                  <c:v>1.5067611075338055E-2</c:v>
                </c:pt>
                <c:pt idx="4">
                  <c:v>1.5840309079201545E-2</c:v>
                </c:pt>
                <c:pt idx="5">
                  <c:v>2.83322601416613E-3</c:v>
                </c:pt>
                <c:pt idx="6">
                  <c:v>8.4996780424983903E-3</c:v>
                </c:pt>
              </c:numCache>
            </c:numRef>
          </c:val>
          <c:extLst xmlns:c15="http://schemas.microsoft.com/office/drawing/2012/chart">
            <c:ext xmlns:c16="http://schemas.microsoft.com/office/drawing/2014/chart" uri="{C3380CC4-5D6E-409C-BE32-E72D297353CC}">
              <c16:uniqueId val="{00000006-225A-4A1E-A215-05D349E8A6AE}"/>
            </c:ext>
          </c:extLst>
        </c:ser>
        <c:ser>
          <c:idx val="2"/>
          <c:order val="2"/>
          <c:tx>
            <c:strRef>
              <c:f>'3.3.17'!$A$122</c:f>
              <c:strCache>
                <c:ptCount val="1"/>
                <c:pt idx="0">
                  <c:v>2017-2018</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'3.3.17'!$B$95:$I$95</c15:sqref>
                  </c15:fullRef>
                </c:ext>
              </c:extLst>
              <c:f>('3.3.17'!$B$95:$C$95,'3.3.17'!$E$95:$I$95)</c:f>
              <c:strCache>
                <c:ptCount val="7"/>
                <c:pt idx="0">
                  <c:v>Section 184 Good faith, use of position and use of information—
Directors’, officers’ and employees’ duties</c:v>
                </c:pt>
                <c:pt idx="1">
                  <c:v>Section 206A Disqualified persons not to manage corporations</c:v>
                </c:pt>
                <c:pt idx="2">
                  <c:v>Section 471A Powers of other officers suspended during winding up</c:v>
                </c:pt>
                <c:pt idx="3">
                  <c:v>Section 588G(3) Insolvent trading</c:v>
                </c:pt>
                <c:pt idx="4">
                  <c:v>Section 590 Offences by officers or employees</c:v>
                </c:pt>
                <c:pt idx="5">
                  <c:v>Section 596AB Agreements to avoid employee entitlements</c:v>
                </c:pt>
                <c:pt idx="6">
                  <c:v>Other criminal offences under the Corporations Act</c:v>
                </c:pt>
              </c:strCache>
            </c:strRef>
          </c:cat>
          <c:val>
            <c:numRef>
              <c:extLst>
                <c:ext xmlns:c15="http://schemas.microsoft.com/office/drawing/2012/chart" uri="{02D57815-91ED-43cb-92C2-25804820EDAC}">
                  <c15:fullRef>
                    <c15:sqref>'3.3.17'!$B$122:$I$122</c15:sqref>
                  </c15:fullRef>
                </c:ext>
              </c:extLst>
              <c:f>('3.3.17'!$B$122:$C$122,'3.3.17'!$E$122:$I$122)</c:f>
              <c:numCache>
                <c:formatCode>0.0%</c:formatCode>
                <c:ptCount val="7"/>
                <c:pt idx="0">
                  <c:v>4.4791803494023383E-2</c:v>
                </c:pt>
                <c:pt idx="1">
                  <c:v>4.991461972941022E-3</c:v>
                </c:pt>
                <c:pt idx="2">
                  <c:v>3.4152108235912257E-3</c:v>
                </c:pt>
                <c:pt idx="3">
                  <c:v>1.5105740181268883E-2</c:v>
                </c:pt>
                <c:pt idx="4">
                  <c:v>1.8520951004860106E-2</c:v>
                </c:pt>
                <c:pt idx="5">
                  <c:v>2.2330224615788783E-3</c:v>
                </c:pt>
                <c:pt idx="6">
                  <c:v>9.0634441087613302E-3</c:v>
                </c:pt>
              </c:numCache>
            </c:numRef>
          </c:val>
          <c:extLst xmlns:c15="http://schemas.microsoft.com/office/drawing/2012/chart">
            <c:ext xmlns:c16="http://schemas.microsoft.com/office/drawing/2014/chart" uri="{C3380CC4-5D6E-409C-BE32-E72D297353CC}">
              <c16:uniqueId val="{00000007-225A-4A1E-A215-05D349E8A6AE}"/>
            </c:ext>
          </c:extLst>
        </c:ser>
        <c:ser>
          <c:idx val="3"/>
          <c:order val="3"/>
          <c:tx>
            <c:strRef>
              <c:f>'3.3.17'!$A$123</c:f>
              <c:strCache>
                <c:ptCount val="1"/>
                <c:pt idx="0">
                  <c:v>2018-2019</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'3.3.17'!$B$95:$I$95</c15:sqref>
                  </c15:fullRef>
                </c:ext>
              </c:extLst>
              <c:f>('3.3.17'!$B$95:$C$95,'3.3.17'!$E$95:$I$95)</c:f>
              <c:strCache>
                <c:ptCount val="7"/>
                <c:pt idx="0">
                  <c:v>Section 184 Good faith, use of position and use of information—
Directors’, officers’ and employees’ duties</c:v>
                </c:pt>
                <c:pt idx="1">
                  <c:v>Section 206A Disqualified persons not to manage corporations</c:v>
                </c:pt>
                <c:pt idx="2">
                  <c:v>Section 471A Powers of other officers suspended during winding up</c:v>
                </c:pt>
                <c:pt idx="3">
                  <c:v>Section 588G(3) Insolvent trading</c:v>
                </c:pt>
                <c:pt idx="4">
                  <c:v>Section 590 Offences by officers or employees</c:v>
                </c:pt>
                <c:pt idx="5">
                  <c:v>Section 596AB Agreements to avoid employee entitlements</c:v>
                </c:pt>
                <c:pt idx="6">
                  <c:v>Other criminal offences under the Corporations Act</c:v>
                </c:pt>
              </c:strCache>
            </c:strRef>
          </c:cat>
          <c:val>
            <c:numRef>
              <c:extLst>
                <c:ext xmlns:c15="http://schemas.microsoft.com/office/drawing/2012/chart" uri="{02D57815-91ED-43cb-92C2-25804820EDAC}">
                  <c15:fullRef>
                    <c15:sqref>'3.3.17'!$B$123:$I$123</c15:sqref>
                  </c15:fullRef>
                </c:ext>
              </c:extLst>
              <c:f>('3.3.17'!$B$123:$C$123,'3.3.17'!$E$123:$I$123)</c:f>
              <c:numCache>
                <c:formatCode>0.0%</c:formatCode>
                <c:ptCount val="7"/>
                <c:pt idx="0">
                  <c:v>3.2008535609495868E-2</c:v>
                </c:pt>
                <c:pt idx="1">
                  <c:v>4.1344358495598831E-3</c:v>
                </c:pt>
                <c:pt idx="2">
                  <c:v>2.5340090690850895E-3</c:v>
                </c:pt>
                <c:pt idx="3">
                  <c:v>1.1869831955188051E-2</c:v>
                </c:pt>
                <c:pt idx="4">
                  <c:v>1.8538276873833023E-2</c:v>
                </c:pt>
                <c:pt idx="5">
                  <c:v>2.8007468658308881E-3</c:v>
                </c:pt>
                <c:pt idx="6">
                  <c:v>6.5350760202720721E-3</c:v>
                </c:pt>
              </c:numCache>
            </c:numRef>
          </c:val>
          <c:extLst xmlns:c15="http://schemas.microsoft.com/office/drawing/2012/chart">
            <c:ext xmlns:c16="http://schemas.microsoft.com/office/drawing/2014/chart" uri="{C3380CC4-5D6E-409C-BE32-E72D297353CC}">
              <c16:uniqueId val="{00000008-225A-4A1E-A215-05D349E8A6AE}"/>
            </c:ext>
          </c:extLst>
        </c:ser>
        <c:ser>
          <c:idx val="4"/>
          <c:order val="4"/>
          <c:tx>
            <c:strRef>
              <c:f>'3.3.17'!$A$124</c:f>
              <c:strCache>
                <c:ptCount val="1"/>
                <c:pt idx="0">
                  <c:v>2019-2020*</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'3.3.17'!$B$95:$I$95</c15:sqref>
                  </c15:fullRef>
                </c:ext>
              </c:extLst>
              <c:f>('3.3.17'!$B$95:$C$95,'3.3.17'!$E$95:$I$95)</c:f>
              <c:strCache>
                <c:ptCount val="7"/>
                <c:pt idx="0">
                  <c:v>Section 184 Good faith, use of position and use of information—
Directors’, officers’ and employees’ duties</c:v>
                </c:pt>
                <c:pt idx="1">
                  <c:v>Section 206A Disqualified persons not to manage corporations</c:v>
                </c:pt>
                <c:pt idx="2">
                  <c:v>Section 471A Powers of other officers suspended during winding up</c:v>
                </c:pt>
                <c:pt idx="3">
                  <c:v>Section 588G(3) Insolvent trading</c:v>
                </c:pt>
                <c:pt idx="4">
                  <c:v>Section 590 Offences by officers or employees</c:v>
                </c:pt>
                <c:pt idx="5">
                  <c:v>Section 596AB Agreements to avoid employee entitlements</c:v>
                </c:pt>
                <c:pt idx="6">
                  <c:v>Other criminal offences under the Corporations Act</c:v>
                </c:pt>
              </c:strCache>
            </c:strRef>
          </c:cat>
          <c:val>
            <c:numRef>
              <c:extLst>
                <c:ext xmlns:c15="http://schemas.microsoft.com/office/drawing/2012/chart" uri="{02D57815-91ED-43cb-92C2-25804820EDAC}">
                  <c15:fullRef>
                    <c15:sqref>'3.3.17'!$B$124:$I$124</c15:sqref>
                  </c15:fullRef>
                </c:ext>
              </c:extLst>
              <c:f>('3.3.17'!$B$124:$C$124,'3.3.17'!$E$124:$I$124)</c:f>
              <c:numCache>
                <c:formatCode>0.0%</c:formatCode>
                <c:ptCount val="7"/>
                <c:pt idx="0">
                  <c:v>3.8100119596787975E-2</c:v>
                </c:pt>
                <c:pt idx="1">
                  <c:v>4.4421664103878357E-3</c:v>
                </c:pt>
                <c:pt idx="2">
                  <c:v>2.7336408679309756E-3</c:v>
                </c:pt>
                <c:pt idx="3">
                  <c:v>1.1105416025969587E-2</c:v>
                </c:pt>
                <c:pt idx="4">
                  <c:v>2.0331453955236632E-2</c:v>
                </c:pt>
                <c:pt idx="5">
                  <c:v>2.7336408679309756E-3</c:v>
                </c:pt>
                <c:pt idx="6">
                  <c:v>5.2964291816162655E-3</c:v>
                </c:pt>
              </c:numCache>
            </c:numRef>
          </c:val>
          <c:extLst xmlns:c15="http://schemas.microsoft.com/office/drawing/2012/chart">
            <c:ext xmlns:c16="http://schemas.microsoft.com/office/drawing/2014/chart" uri="{C3380CC4-5D6E-409C-BE32-E72D297353CC}">
              <c16:uniqueId val="{00000009-225A-4A1E-A215-05D349E8A6AE}"/>
            </c:ext>
          </c:extLst>
        </c:ser>
        <c:dLbls>
          <c:dLblPos val="outEnd"/>
          <c:showLegendKey val="0"/>
          <c:showVal val="1"/>
          <c:showCatName val="0"/>
          <c:showSerName val="0"/>
          <c:showPercent val="0"/>
          <c:showBubbleSize val="0"/>
        </c:dLbls>
        <c:gapWidth val="150"/>
        <c:axId val="190772352"/>
        <c:axId val="190773888"/>
        <c:extLst/>
      </c:barChart>
      <c:catAx>
        <c:axId val="1907723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773888"/>
        <c:crosses val="autoZero"/>
        <c:auto val="1"/>
        <c:lblAlgn val="ctr"/>
        <c:lblOffset val="100"/>
        <c:noMultiLvlLbl val="0"/>
      </c:catAx>
      <c:valAx>
        <c:axId val="19077388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90772352"/>
        <c:crosses val="autoZero"/>
        <c:crossBetween val="between"/>
        <c:majorUnit val="0.1"/>
      </c:valAx>
      <c:spPr>
        <a:solidFill>
          <a:schemeClr val="bg1"/>
        </a:solidFill>
        <a:ln>
          <a:noFill/>
        </a:ln>
        <a:effectLst/>
      </c:spPr>
    </c:plotArea>
    <c:legend>
      <c:legendPos val="r"/>
      <c:layout>
        <c:manualLayout>
          <c:xMode val="edge"/>
          <c:yMode val="edge"/>
          <c:x val="0.89411186093969452"/>
          <c:y val="0.18732955308914032"/>
          <c:w val="9.1865015306779652E-2"/>
          <c:h val="0.442283744117784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16977022113365E-2"/>
          <c:y val="7.4478651562393833E-2"/>
          <c:w val="0.78921081411181149"/>
          <c:h val="0.80684705589584849"/>
        </c:manualLayout>
      </c:layout>
      <c:barChart>
        <c:barDir val="col"/>
        <c:grouping val="clustered"/>
        <c:varyColors val="0"/>
        <c:ser>
          <c:idx val="7"/>
          <c:order val="0"/>
          <c:tx>
            <c:strRef>
              <c:f>'[1]3.3.3'!$A$47</c:f>
              <c:strCache>
                <c:ptCount val="1"/>
                <c:pt idx="0">
                  <c:v>2020-2021</c:v>
                </c:pt>
              </c:strCache>
            </c:strRef>
          </c:tx>
          <c:spPr>
            <a:solidFill>
              <a:schemeClr val="accent2">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'[1]3.3.3'!$B$6:$F$6</c15:sqref>
                  </c15:fullRef>
                </c:ext>
              </c:extLst>
              <c:f>'[1]3.3.3'!$B$6:$E$6</c:f>
              <c:strCache>
                <c:ptCount val="4"/>
                <c:pt idx="0">
                  <c:v>Section 422 (reports by receiver)</c:v>
                </c:pt>
                <c:pt idx="1">
                  <c:v>Section 438D (reports by administrator)</c:v>
                </c:pt>
                <c:pt idx="2">
                  <c:v>Section 533 (reports by liquidator)</c:v>
                </c:pt>
                <c:pt idx="3">
                  <c:v>Regulation 5.5.05 (simplified liquidation process)</c:v>
                </c:pt>
              </c:strCache>
            </c:strRef>
          </c:cat>
          <c:val>
            <c:numRef>
              <c:extLst>
                <c:ext xmlns:c15="http://schemas.microsoft.com/office/drawing/2012/chart" uri="{02D57815-91ED-43cb-92C2-25804820EDAC}">
                  <c15:fullRef>
                    <c15:sqref>'[1]3.3.3'!$B$47:$F$47</c15:sqref>
                  </c15:fullRef>
                </c:ext>
              </c:extLst>
              <c:f>'[1]3.3.3'!$B$47:$E$47</c:f>
              <c:numCache>
                <c:formatCode>General</c:formatCode>
                <c:ptCount val="4"/>
                <c:pt idx="0">
                  <c:v>6.6240292370945636E-3</c:v>
                </c:pt>
                <c:pt idx="1">
                  <c:v>5.4591137505710367E-2</c:v>
                </c:pt>
                <c:pt idx="2">
                  <c:v>0.93787117405207854</c:v>
                </c:pt>
                <c:pt idx="3">
                  <c:v>9.1365920511649154E-4</c:v>
                </c:pt>
              </c:numCache>
            </c:numRef>
          </c:val>
          <c:extLst xmlns:c15="http://schemas.microsoft.com/office/drawing/2012/chart">
            <c:ext xmlns:c16="http://schemas.microsoft.com/office/drawing/2014/chart" uri="{C3380CC4-5D6E-409C-BE32-E72D297353CC}">
              <c16:uniqueId val="{00000002-C472-41F3-932C-5668EED22CF4}"/>
            </c:ext>
          </c:extLst>
        </c:ser>
        <c:ser>
          <c:idx val="0"/>
          <c:order val="1"/>
          <c:tx>
            <c:strRef>
              <c:f>'[1]3.3.3'!$A$48</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'[1]3.3.3'!$B$6:$F$6</c15:sqref>
                  </c15:fullRef>
                </c:ext>
              </c:extLst>
              <c:f>'[1]3.3.3'!$B$6:$E$6</c:f>
              <c:strCache>
                <c:ptCount val="4"/>
                <c:pt idx="0">
                  <c:v>Section 422 (reports by receiver)</c:v>
                </c:pt>
                <c:pt idx="1">
                  <c:v>Section 438D (reports by administrator)</c:v>
                </c:pt>
                <c:pt idx="2">
                  <c:v>Section 533 (reports by liquidator)</c:v>
                </c:pt>
                <c:pt idx="3">
                  <c:v>Regulation 5.5.05 (simplified liquidation process)</c:v>
                </c:pt>
              </c:strCache>
            </c:strRef>
          </c:cat>
          <c:val>
            <c:numRef>
              <c:extLst>
                <c:ext xmlns:c15="http://schemas.microsoft.com/office/drawing/2012/chart" uri="{02D57815-91ED-43cb-92C2-25804820EDAC}">
                  <c15:fullRef>
                    <c15:sqref>'[1]3.3.3'!$B$48:$F$48</c15:sqref>
                  </c15:fullRef>
                </c:ext>
              </c:extLst>
              <c:f>'[1]3.3.3'!$B$48:$E$48</c:f>
              <c:numCache>
                <c:formatCode>General</c:formatCode>
                <c:ptCount val="4"/>
                <c:pt idx="0">
                  <c:v>4.1830708661417327E-3</c:v>
                </c:pt>
                <c:pt idx="1">
                  <c:v>7.062007874015748E-2</c:v>
                </c:pt>
                <c:pt idx="2">
                  <c:v>0.92396653543307083</c:v>
                </c:pt>
                <c:pt idx="3">
                  <c:v>1.2303149606299212E-3</c:v>
                </c:pt>
              </c:numCache>
            </c:numRef>
          </c:val>
          <c:extLst xmlns:c15="http://schemas.microsoft.com/office/drawing/2012/chart">
            <c:ext xmlns:c16="http://schemas.microsoft.com/office/drawing/2014/chart" uri="{C3380CC4-5D6E-409C-BE32-E72D297353CC}">
              <c16:uniqueId val="{00000003-C472-41F3-932C-5668EED22CF4}"/>
            </c:ext>
          </c:extLst>
        </c:ser>
        <c:ser>
          <c:idx val="1"/>
          <c:order val="2"/>
          <c:tx>
            <c:strRef>
              <c:f>'[1]3.3.3'!$A$49</c:f>
              <c:strCache>
                <c:ptCount val="1"/>
                <c:pt idx="0">
                  <c:v>2022-2023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'[1]3.3.3'!$B$6:$F$6</c15:sqref>
                  </c15:fullRef>
                </c:ext>
              </c:extLst>
              <c:f>'[1]3.3.3'!$B$6:$E$6</c:f>
              <c:strCache>
                <c:ptCount val="4"/>
                <c:pt idx="0">
                  <c:v>Section 422 (reports by receiver)</c:v>
                </c:pt>
                <c:pt idx="1">
                  <c:v>Section 438D (reports by administrator)</c:v>
                </c:pt>
                <c:pt idx="2">
                  <c:v>Section 533 (reports by liquidator)</c:v>
                </c:pt>
                <c:pt idx="3">
                  <c:v>Regulation 5.5.05 (simplified liquidation process)</c:v>
                </c:pt>
              </c:strCache>
            </c:strRef>
          </c:cat>
          <c:val>
            <c:numRef>
              <c:extLst>
                <c:ext xmlns:c15="http://schemas.microsoft.com/office/drawing/2012/chart" uri="{02D57815-91ED-43cb-92C2-25804820EDAC}">
                  <c15:fullRef>
                    <c15:sqref>'[1]3.3.3'!$B$49:$F$49</c15:sqref>
                  </c15:fullRef>
                </c:ext>
              </c:extLst>
              <c:f>'[1]3.3.3'!$B$49:$E$49</c:f>
              <c:numCache>
                <c:formatCode>General</c:formatCode>
                <c:ptCount val="4"/>
                <c:pt idx="0">
                  <c:v>5.5147058823529415E-3</c:v>
                </c:pt>
                <c:pt idx="1">
                  <c:v>8.9338235294117649E-2</c:v>
                </c:pt>
                <c:pt idx="2">
                  <c:v>0.9036764705882353</c:v>
                </c:pt>
                <c:pt idx="3">
                  <c:v>1.4705882352941176E-3</c:v>
                </c:pt>
              </c:numCache>
            </c:numRef>
          </c:val>
          <c:extLst>
            <c:ext xmlns:c16="http://schemas.microsoft.com/office/drawing/2014/chart" uri="{C3380CC4-5D6E-409C-BE32-E72D297353CC}">
              <c16:uniqueId val="{00000004-C472-41F3-932C-5668EED22CF4}"/>
            </c:ext>
          </c:extLst>
        </c:ser>
        <c:ser>
          <c:idx val="2"/>
          <c:order val="3"/>
          <c:tx>
            <c:strRef>
              <c:f>'[1]3.3.3'!$A$50</c:f>
              <c:strCache>
                <c:ptCount val="1"/>
                <c:pt idx="0">
                  <c:v>2023-2024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'[1]3.3.3'!$B$6:$F$6</c15:sqref>
                  </c15:fullRef>
                </c:ext>
              </c:extLst>
              <c:f>'[1]3.3.3'!$B$6:$E$6</c:f>
              <c:strCache>
                <c:ptCount val="4"/>
                <c:pt idx="0">
                  <c:v>Section 422 (reports by receiver)</c:v>
                </c:pt>
                <c:pt idx="1">
                  <c:v>Section 438D (reports by administrator)</c:v>
                </c:pt>
                <c:pt idx="2">
                  <c:v>Section 533 (reports by liquidator)</c:v>
                </c:pt>
                <c:pt idx="3">
                  <c:v>Regulation 5.5.05 (simplified liquidation process)</c:v>
                </c:pt>
              </c:strCache>
            </c:strRef>
          </c:cat>
          <c:val>
            <c:numRef>
              <c:extLst>
                <c:ext xmlns:c15="http://schemas.microsoft.com/office/drawing/2012/chart" uri="{02D57815-91ED-43cb-92C2-25804820EDAC}">
                  <c15:fullRef>
                    <c15:sqref>'[1]3.3.3'!$B$50:$F$50</c15:sqref>
                  </c15:fullRef>
                </c:ext>
              </c:extLst>
              <c:f>'[1]3.3.3'!$B$50:$E$50</c:f>
              <c:numCache>
                <c:formatCode>General</c:formatCode>
                <c:ptCount val="4"/>
                <c:pt idx="0">
                  <c:v>2.8169014084507044E-3</c:v>
                </c:pt>
                <c:pt idx="1">
                  <c:v>9.5211267605633809E-2</c:v>
                </c:pt>
                <c:pt idx="2">
                  <c:v>0.90126760563380282</c:v>
                </c:pt>
                <c:pt idx="3">
                  <c:v>7.0422535211267609E-4</c:v>
                </c:pt>
              </c:numCache>
            </c:numRef>
          </c:val>
          <c:extLst>
            <c:ext xmlns:c16="http://schemas.microsoft.com/office/drawing/2014/chart" uri="{C3380CC4-5D6E-409C-BE32-E72D297353CC}">
              <c16:uniqueId val="{00000005-C472-41F3-932C-5668EED22CF4}"/>
            </c:ext>
          </c:extLst>
        </c:ser>
        <c:ser>
          <c:idx val="3"/>
          <c:order val="4"/>
          <c:tx>
            <c:strRef>
              <c:f>'3.3.3'!$A$52</c:f>
              <c:strCache>
                <c:ptCount val="1"/>
                <c:pt idx="0">
                  <c:v>2024-2025</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4"/>
              <c:pt idx="0">
                <c:v>Section 422 (reports by receiver)</c:v>
              </c:pt>
              <c:pt idx="1">
                <c:v>Section 438D (reports by administrator)</c:v>
              </c:pt>
              <c:pt idx="2">
                <c:v>Section 533 (reports by liquidator)</c:v>
              </c:pt>
              <c:pt idx="3">
                <c:v>Regulation 5.5.05 (simplified liquidation process)</c:v>
              </c:pt>
              <c:pt idx="4">
                <c:v>Statistical purposes</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'3.3.3'!$B$52:$E$52</c15:sqref>
                  </c15:fullRef>
                </c:ext>
              </c:extLst>
              <c:f>'3.3.3'!$B$52:$E$52</c:f>
              <c:numCache>
                <c:formatCode>0.0%</c:formatCode>
                <c:ptCount val="4"/>
                <c:pt idx="0">
                  <c:v>5.2164840897235268E-3</c:v>
                </c:pt>
                <c:pt idx="1">
                  <c:v>7.5013041210224313E-2</c:v>
                </c:pt>
                <c:pt idx="2">
                  <c:v>0.91924882629107985</c:v>
                </c:pt>
                <c:pt idx="3">
                  <c:v>5.2164840897235261E-4</c:v>
                </c:pt>
              </c:numCache>
            </c:numRef>
          </c:val>
          <c:extLst>
            <c:ext xmlns:c16="http://schemas.microsoft.com/office/drawing/2014/chart" uri="{C3380CC4-5D6E-409C-BE32-E72D297353CC}">
              <c16:uniqueId val="{00000002-3725-4076-8F93-3A7650C47516}"/>
            </c:ext>
          </c:extLst>
        </c:ser>
        <c:dLbls>
          <c:showLegendKey val="0"/>
          <c:showVal val="1"/>
          <c:showCatName val="0"/>
          <c:showSerName val="0"/>
          <c:showPercent val="0"/>
          <c:showBubbleSize val="0"/>
        </c:dLbls>
        <c:gapWidth val="150"/>
        <c:axId val="102376960"/>
        <c:axId val="102378496"/>
        <c:extLst/>
      </c:barChart>
      <c:catAx>
        <c:axId val="102376960"/>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378496"/>
        <c:crosses val="autoZero"/>
        <c:auto val="1"/>
        <c:lblAlgn val="ctr"/>
        <c:lblOffset val="100"/>
        <c:noMultiLvlLbl val="0"/>
      </c:catAx>
      <c:valAx>
        <c:axId val="10237849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2376960"/>
        <c:crosses val="autoZero"/>
        <c:crossBetween val="between"/>
      </c:valAx>
      <c:spPr>
        <a:noFill/>
        <a:ln w="25400">
          <a:noFill/>
        </a:ln>
        <a:effectLst/>
      </c:spPr>
    </c:plotArea>
    <c:legend>
      <c:legendPos val="r"/>
      <c:layout>
        <c:manualLayout>
          <c:xMode val="edge"/>
          <c:yMode val="edge"/>
          <c:x val="0.87168256619966233"/>
          <c:y val="0.34333920174982863"/>
          <c:w val="7.4995339868230759E-2"/>
          <c:h val="0.248529043064498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330587054996505E-2"/>
          <c:y val="9.6675998833479146E-2"/>
          <c:w val="0.84779233676871468"/>
          <c:h val="0.67492913385826769"/>
        </c:manualLayout>
      </c:layout>
      <c:barChart>
        <c:barDir val="col"/>
        <c:grouping val="clustered"/>
        <c:varyColors val="0"/>
        <c:ser>
          <c:idx val="0"/>
          <c:order val="0"/>
          <c:tx>
            <c:strRef>
              <c:f>'3.3.17'!$A$187</c:f>
              <c:strCache>
                <c:ptCount val="1"/>
                <c:pt idx="0">
                  <c:v>2015-2016</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f>'3.3.17'!$B$187:$G$187</c:f>
              <c:numCache>
                <c:formatCode>0.0%</c:formatCode>
                <c:ptCount val="6"/>
                <c:pt idx="0">
                  <c:v>0.38415213946117271</c:v>
                </c:pt>
                <c:pt idx="1">
                  <c:v>0.20644479661912307</c:v>
                </c:pt>
                <c:pt idx="2">
                  <c:v>0.11885895404120443</c:v>
                </c:pt>
                <c:pt idx="3">
                  <c:v>3.4759640781827784E-2</c:v>
                </c:pt>
                <c:pt idx="4">
                  <c:v>0.41806656101426309</c:v>
                </c:pt>
                <c:pt idx="5">
                  <c:v>0.60602218700475441</c:v>
                </c:pt>
              </c:numCache>
            </c:numRef>
          </c:val>
          <c:extLst xmlns:c15="http://schemas.microsoft.com/office/drawing/2012/chart">
            <c:ext xmlns:c16="http://schemas.microsoft.com/office/drawing/2014/chart" uri="{C3380CC4-5D6E-409C-BE32-E72D297353CC}">
              <c16:uniqueId val="{00000005-4962-45AC-9DBB-CA73320AF1CE}"/>
            </c:ext>
          </c:extLst>
        </c:ser>
        <c:ser>
          <c:idx val="1"/>
          <c:order val="1"/>
          <c:tx>
            <c:strRef>
              <c:f>'3.3.17'!$A$188</c:f>
              <c:strCache>
                <c:ptCount val="1"/>
                <c:pt idx="0">
                  <c:v>2016-2017</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f>'3.3.17'!$B$188:$G$188</c:f>
              <c:numCache>
                <c:formatCode>0.0%</c:formatCode>
                <c:ptCount val="6"/>
                <c:pt idx="0">
                  <c:v>0.49169349645846749</c:v>
                </c:pt>
                <c:pt idx="1">
                  <c:v>0.26877012234385061</c:v>
                </c:pt>
                <c:pt idx="2">
                  <c:v>0.14938828074694141</c:v>
                </c:pt>
                <c:pt idx="3">
                  <c:v>4.3528654217643271E-2</c:v>
                </c:pt>
                <c:pt idx="4">
                  <c:v>0.42949130714745654</c:v>
                </c:pt>
                <c:pt idx="5">
                  <c:v>0.62820347714101743</c:v>
                </c:pt>
              </c:numCache>
            </c:numRef>
          </c:val>
          <c:extLst xmlns:c15="http://schemas.microsoft.com/office/drawing/2012/chart">
            <c:ext xmlns:c16="http://schemas.microsoft.com/office/drawing/2014/chart" uri="{C3380CC4-5D6E-409C-BE32-E72D297353CC}">
              <c16:uniqueId val="{00000006-4962-45AC-9DBB-CA73320AF1CE}"/>
            </c:ext>
          </c:extLst>
        </c:ser>
        <c:ser>
          <c:idx val="2"/>
          <c:order val="2"/>
          <c:tx>
            <c:strRef>
              <c:f>'3.3.17'!$A$189</c:f>
              <c:strCache>
                <c:ptCount val="1"/>
                <c:pt idx="0">
                  <c:v>2017-2018</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f>'3.3.17'!$B$189:$G$189</c:f>
              <c:numCache>
                <c:formatCode>0.0%</c:formatCode>
                <c:ptCount val="6"/>
                <c:pt idx="0">
                  <c:v>0.53815841324050961</c:v>
                </c:pt>
                <c:pt idx="1">
                  <c:v>0.30434782608695654</c:v>
                </c:pt>
                <c:pt idx="2">
                  <c:v>0.17995533955076842</c:v>
                </c:pt>
                <c:pt idx="3">
                  <c:v>4.8732431367397869E-2</c:v>
                </c:pt>
                <c:pt idx="4">
                  <c:v>0.43727833968212271</c:v>
                </c:pt>
                <c:pt idx="5">
                  <c:v>0.69144883751477737</c:v>
                </c:pt>
              </c:numCache>
            </c:numRef>
          </c:val>
          <c:extLst xmlns:c15="http://schemas.microsoft.com/office/drawing/2012/chart">
            <c:ext xmlns:c16="http://schemas.microsoft.com/office/drawing/2014/chart" uri="{C3380CC4-5D6E-409C-BE32-E72D297353CC}">
              <c16:uniqueId val="{00000007-4962-45AC-9DBB-CA73320AF1CE}"/>
            </c:ext>
          </c:extLst>
        </c:ser>
        <c:ser>
          <c:idx val="3"/>
          <c:order val="3"/>
          <c:tx>
            <c:strRef>
              <c:f>'3.3.17'!$A$190</c:f>
              <c:strCache>
                <c:ptCount val="1"/>
                <c:pt idx="0">
                  <c:v>2018-2019</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f>'3.3.17'!$B$190:$G$190</c:f>
              <c:numCache>
                <c:formatCode>0.0%</c:formatCode>
                <c:ptCount val="6"/>
                <c:pt idx="0">
                  <c:v>0.55228060816217661</c:v>
                </c:pt>
                <c:pt idx="1">
                  <c:v>0.30954921312349959</c:v>
                </c:pt>
                <c:pt idx="2">
                  <c:v>0.18938383568951719</c:v>
                </c:pt>
                <c:pt idx="3">
                  <c:v>4.6412376633769008E-2</c:v>
                </c:pt>
                <c:pt idx="4">
                  <c:v>0.43931715124033077</c:v>
                </c:pt>
                <c:pt idx="5">
                  <c:v>0.71352360629501199</c:v>
                </c:pt>
              </c:numCache>
            </c:numRef>
          </c:val>
          <c:extLst xmlns:c15="http://schemas.microsoft.com/office/drawing/2012/chart">
            <c:ext xmlns:c16="http://schemas.microsoft.com/office/drawing/2014/chart" uri="{C3380CC4-5D6E-409C-BE32-E72D297353CC}">
              <c16:uniqueId val="{00000008-4962-45AC-9DBB-CA73320AF1CE}"/>
            </c:ext>
          </c:extLst>
        </c:ser>
        <c:ser>
          <c:idx val="4"/>
          <c:order val="4"/>
          <c:tx>
            <c:strRef>
              <c:f>'3.3.17'!$A$191</c:f>
              <c:strCache>
                <c:ptCount val="1"/>
                <c:pt idx="0">
                  <c:v>2019-2020*</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'3.3.17'!$B$163:$G$163</c:f>
              <c:strCache>
                <c:ptCount val="6"/>
                <c:pt idx="0">
                  <c:v>Section 180 Care and diligence—
Directors’ and officers’ duties</c:v>
                </c:pt>
                <c:pt idx="1">
                  <c:v>Section 181 Good faith—Directors’ and officers’ duties</c:v>
                </c:pt>
                <c:pt idx="2">
                  <c:v>Section 182 Use of position—
Directors’, officers’ and employees’ duties</c:v>
                </c:pt>
                <c:pt idx="3">
                  <c:v>Section 183 Use of information—
Directors’, officers’ and employees’ duties</c:v>
                </c:pt>
                <c:pt idx="4">
                  <c:v>Sections 286 &amp; 344(1) Obligation to keep financial records</c:v>
                </c:pt>
                <c:pt idx="5">
                  <c:v>Section 588G(1)–(2) Insolvent trading</c:v>
                </c:pt>
              </c:strCache>
            </c:strRef>
          </c:cat>
          <c:val>
            <c:numRef>
              <c:f>'3.3.17'!$B$191:$G$191</c:f>
              <c:numCache>
                <c:formatCode>0.0%</c:formatCode>
                <c:ptCount val="6"/>
                <c:pt idx="0">
                  <c:v>0.58551170339996583</c:v>
                </c:pt>
                <c:pt idx="1">
                  <c:v>0.34871006321544507</c:v>
                </c:pt>
                <c:pt idx="2">
                  <c:v>0.19511361694857338</c:v>
                </c:pt>
                <c:pt idx="3">
                  <c:v>4.7326157526055013E-2</c:v>
                </c:pt>
                <c:pt idx="4">
                  <c:v>0.43704083376046471</c:v>
                </c:pt>
                <c:pt idx="5">
                  <c:v>0.72099777891679484</c:v>
                </c:pt>
              </c:numCache>
            </c:numRef>
          </c:val>
          <c:extLst xmlns:c15="http://schemas.microsoft.com/office/drawing/2012/chart">
            <c:ext xmlns:c16="http://schemas.microsoft.com/office/drawing/2014/chart" uri="{C3380CC4-5D6E-409C-BE32-E72D297353CC}">
              <c16:uniqueId val="{00000009-4962-45AC-9DBB-CA73320AF1CE}"/>
            </c:ext>
          </c:extLst>
        </c:ser>
        <c:dLbls>
          <c:showLegendKey val="0"/>
          <c:showVal val="1"/>
          <c:showCatName val="0"/>
          <c:showSerName val="0"/>
          <c:showPercent val="0"/>
          <c:showBubbleSize val="0"/>
        </c:dLbls>
        <c:gapWidth val="150"/>
        <c:axId val="190704256"/>
        <c:axId val="190718336"/>
        <c:extLst/>
      </c:barChart>
      <c:catAx>
        <c:axId val="19070425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0718336"/>
        <c:crosses val="autoZero"/>
        <c:auto val="1"/>
        <c:lblAlgn val="ctr"/>
        <c:lblOffset val="100"/>
        <c:noMultiLvlLbl val="0"/>
      </c:catAx>
      <c:valAx>
        <c:axId val="19071833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0704256"/>
        <c:crosses val="autoZero"/>
        <c:crossBetween val="between"/>
        <c:majorUnit val="0.1"/>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solidFill>
            <a:sysClr val="windowText" lastClr="000000"/>
          </a:solidFill>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961774009018104E-2"/>
          <c:y val="6.069962455869865E-2"/>
          <c:w val="0.87694952147853678"/>
          <c:h val="0.67714800279705833"/>
        </c:manualLayout>
      </c:layout>
      <c:barChart>
        <c:barDir val="col"/>
        <c:grouping val="clustered"/>
        <c:varyColors val="0"/>
        <c:ser>
          <c:idx val="1"/>
          <c:order val="0"/>
          <c:tx>
            <c:strRef>
              <c:f>'[1]3.3.18'!$A$49</c:f>
              <c:strCache>
                <c:ptCount val="1"/>
                <c:pt idx="0">
                  <c:v>2020-2021</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'3.3.18'!$B$44:$O$44</c:f>
              <c:strCache>
                <c:ptCount val="14"/>
                <c:pt idx="0">
                  <c:v>Section 588G(1),
(2), (3)–
Insolvent trading</c:v>
                </c:pt>
                <c:pt idx="1">
                  <c:v>Sections 180, 181, 182, 
183, 184— Directors duties</c:v>
                </c:pt>
                <c:pt idx="2">
                  <c:v>Sections 286 &amp; 344(2)—
Obligation to keep financial records</c:v>
                </c:pt>
                <c:pt idx="3">
                  <c:v>Section 530B—
Requirement to provide liquidator with company’s books</c:v>
                </c:pt>
                <c:pt idx="4">
                  <c:v>Section 530A—
Officers to help liquidator</c:v>
                </c:pt>
                <c:pt idx="5">
                  <c:v>Sections 429, 438B &amp; 475—
Report as to company’s affairs</c:v>
                </c:pt>
                <c:pt idx="6">
                  <c:v>Section 590—
Offences by officers or employees</c:v>
                </c:pt>
                <c:pt idx="7">
                  <c:v>Other misconduct</c:v>
                </c:pt>
                <c:pt idx="8">
                  <c:v>Offences under the Act or another Commonwealth or state or territory law not addressed elsewhere in the report</c:v>
                </c:pt>
                <c:pt idx="9">
                  <c:v>Section 198G —Exercise of powers while under external administration</c:v>
                </c:pt>
                <c:pt idx="10">
                  <c:v>Section 206A—
Disqualified persons not to manage corporations</c:v>
                </c:pt>
                <c:pt idx="11">
                  <c:v>Section 596AB—
Agreements to avoid employee entitlements</c:v>
                </c:pt>
                <c:pt idx="12">
                  <c:v>Officers duty to prevent creditor-defeating disposition</c:v>
                </c:pt>
                <c:pt idx="13">
                  <c:v>Procuring creditor-defeating disposition</c:v>
                </c:pt>
              </c:strCache>
            </c:strRef>
          </c:cat>
          <c:val>
            <c:numRef>
              <c:f>'[1]3.3.18'!$B$49:$O$49</c:f>
              <c:numCache>
                <c:formatCode>General</c:formatCode>
                <c:ptCount val="14"/>
                <c:pt idx="0">
                  <c:v>0.6642302421196894</c:v>
                </c:pt>
                <c:pt idx="1">
                  <c:v>0.59433531292827779</c:v>
                </c:pt>
                <c:pt idx="2">
                  <c:v>0.36911831886706259</c:v>
                </c:pt>
                <c:pt idx="3">
                  <c:v>9.4563727729556873E-2</c:v>
                </c:pt>
                <c:pt idx="4">
                  <c:v>8.7711283691183195E-2</c:v>
                </c:pt>
                <c:pt idx="5">
                  <c:v>9.1365920511649157E-2</c:v>
                </c:pt>
                <c:pt idx="6">
                  <c:v>4.202832343535861E-2</c:v>
                </c:pt>
                <c:pt idx="7">
                  <c:v>4.2713567839195977E-2</c:v>
                </c:pt>
                <c:pt idx="8">
                  <c:v>1.9186843307446324E-2</c:v>
                </c:pt>
                <c:pt idx="9">
                  <c:v>1.0735495660118775E-2</c:v>
                </c:pt>
                <c:pt idx="10">
                  <c:v>6.6240292370945636E-3</c:v>
                </c:pt>
                <c:pt idx="11">
                  <c:v>5.9387848332571949E-3</c:v>
                </c:pt>
              </c:numCache>
            </c:numRef>
          </c:val>
          <c:extLst xmlns:c15="http://schemas.microsoft.com/office/drawing/2012/chart">
            <c:ext xmlns:c16="http://schemas.microsoft.com/office/drawing/2014/chart" uri="{C3380CC4-5D6E-409C-BE32-E72D297353CC}">
              <c16:uniqueId val="{00000001-C820-4329-B5A4-2A6EC3D00E79}"/>
            </c:ext>
          </c:extLst>
        </c:ser>
        <c:ser>
          <c:idx val="2"/>
          <c:order val="1"/>
          <c:tx>
            <c:strRef>
              <c:f>'[1]3.3.18'!$A$50</c:f>
              <c:strCache>
                <c:ptCount val="1"/>
                <c:pt idx="0">
                  <c:v>2021-2022</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0">
                <a:spAutoFit/>
              </a:bodyPr>
              <a:lstStyle/>
              <a:p>
                <a:pPr algn="ctr">
                  <a:defRPr lang="en-US"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'3.3.18'!$B$44:$O$44</c:f>
              <c:strCache>
                <c:ptCount val="14"/>
                <c:pt idx="0">
                  <c:v>Section 588G(1),
(2), (3)–
Insolvent trading</c:v>
                </c:pt>
                <c:pt idx="1">
                  <c:v>Sections 180, 181, 182, 
183, 184— Directors duties</c:v>
                </c:pt>
                <c:pt idx="2">
                  <c:v>Sections 286 &amp; 344(2)—
Obligation to keep financial records</c:v>
                </c:pt>
                <c:pt idx="3">
                  <c:v>Section 530B—
Requirement to provide liquidator with company’s books</c:v>
                </c:pt>
                <c:pt idx="4">
                  <c:v>Section 530A—
Officers to help liquidator</c:v>
                </c:pt>
                <c:pt idx="5">
                  <c:v>Sections 429, 438B &amp; 475—
Report as to company’s affairs</c:v>
                </c:pt>
                <c:pt idx="6">
                  <c:v>Section 590—
Offences by officers or employees</c:v>
                </c:pt>
                <c:pt idx="7">
                  <c:v>Other misconduct</c:v>
                </c:pt>
                <c:pt idx="8">
                  <c:v>Offences under the Act or another Commonwealth or state or territory law not addressed elsewhere in the report</c:v>
                </c:pt>
                <c:pt idx="9">
                  <c:v>Section 198G —Exercise of powers while under external administration</c:v>
                </c:pt>
                <c:pt idx="10">
                  <c:v>Section 206A—
Disqualified persons not to manage corporations</c:v>
                </c:pt>
                <c:pt idx="11">
                  <c:v>Section 596AB—
Agreements to avoid employee entitlements</c:v>
                </c:pt>
                <c:pt idx="12">
                  <c:v>Officers duty to prevent creditor-defeating disposition</c:v>
                </c:pt>
                <c:pt idx="13">
                  <c:v>Procuring creditor-defeating disposition</c:v>
                </c:pt>
              </c:strCache>
            </c:strRef>
          </c:cat>
          <c:val>
            <c:numRef>
              <c:f>'[1]3.3.18'!$B$50:$O$50</c:f>
              <c:numCache>
                <c:formatCode>General</c:formatCode>
                <c:ptCount val="14"/>
                <c:pt idx="0">
                  <c:v>0.71284448818897639</c:v>
                </c:pt>
                <c:pt idx="1">
                  <c:v>0.63681102362204722</c:v>
                </c:pt>
                <c:pt idx="2">
                  <c:v>0.37204724409448819</c:v>
                </c:pt>
                <c:pt idx="3">
                  <c:v>0.10826771653543307</c:v>
                </c:pt>
                <c:pt idx="4">
                  <c:v>0.10039370078740158</c:v>
                </c:pt>
                <c:pt idx="5">
                  <c:v>0.10063976377952756</c:v>
                </c:pt>
                <c:pt idx="6">
                  <c:v>4.2568897637795276E-2</c:v>
                </c:pt>
                <c:pt idx="7">
                  <c:v>4.0354330708661415E-2</c:v>
                </c:pt>
                <c:pt idx="8">
                  <c:v>2.1161417322834646E-2</c:v>
                </c:pt>
                <c:pt idx="9">
                  <c:v>8.1200787401574798E-3</c:v>
                </c:pt>
                <c:pt idx="10">
                  <c:v>8.6122047244094491E-3</c:v>
                </c:pt>
                <c:pt idx="11">
                  <c:v>5.905511811023622E-3</c:v>
                </c:pt>
              </c:numCache>
            </c:numRef>
          </c:val>
          <c:extLst xmlns:c15="http://schemas.microsoft.com/office/drawing/2012/chart">
            <c:ext xmlns:c16="http://schemas.microsoft.com/office/drawing/2014/chart" uri="{C3380CC4-5D6E-409C-BE32-E72D297353CC}">
              <c16:uniqueId val="{00000002-C820-4329-B5A4-2A6EC3D00E79}"/>
            </c:ext>
          </c:extLst>
        </c:ser>
        <c:ser>
          <c:idx val="3"/>
          <c:order val="2"/>
          <c:tx>
            <c:strRef>
              <c:f>'[1]3.3.18'!$A$51</c:f>
              <c:strCache>
                <c:ptCount val="1"/>
                <c:pt idx="0">
                  <c:v>2022-2023</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'3.3.18'!$B$44:$O$44</c:f>
              <c:strCache>
                <c:ptCount val="14"/>
                <c:pt idx="0">
                  <c:v>Section 588G(1),
(2), (3)–
Insolvent trading</c:v>
                </c:pt>
                <c:pt idx="1">
                  <c:v>Sections 180, 181, 182, 
183, 184— Directors duties</c:v>
                </c:pt>
                <c:pt idx="2">
                  <c:v>Sections 286 &amp; 344(2)—
Obligation to keep financial records</c:v>
                </c:pt>
                <c:pt idx="3">
                  <c:v>Section 530B—
Requirement to provide liquidator with company’s books</c:v>
                </c:pt>
                <c:pt idx="4">
                  <c:v>Section 530A—
Officers to help liquidator</c:v>
                </c:pt>
                <c:pt idx="5">
                  <c:v>Sections 429, 438B &amp; 475—
Report as to company’s affairs</c:v>
                </c:pt>
                <c:pt idx="6">
                  <c:v>Section 590—
Offences by officers or employees</c:v>
                </c:pt>
                <c:pt idx="7">
                  <c:v>Other misconduct</c:v>
                </c:pt>
                <c:pt idx="8">
                  <c:v>Offences under the Act or another Commonwealth or state or territory law not addressed elsewhere in the report</c:v>
                </c:pt>
                <c:pt idx="9">
                  <c:v>Section 198G —Exercise of powers while under external administration</c:v>
                </c:pt>
                <c:pt idx="10">
                  <c:v>Section 206A—
Disqualified persons not to manage corporations</c:v>
                </c:pt>
                <c:pt idx="11">
                  <c:v>Section 596AB—
Agreements to avoid employee entitlements</c:v>
                </c:pt>
                <c:pt idx="12">
                  <c:v>Officers duty to prevent creditor-defeating disposition</c:v>
                </c:pt>
                <c:pt idx="13">
                  <c:v>Procuring creditor-defeating disposition</c:v>
                </c:pt>
              </c:strCache>
            </c:strRef>
          </c:cat>
          <c:val>
            <c:numRef>
              <c:f>'[1]3.3.18'!$B$51:$O$51</c:f>
              <c:numCache>
                <c:formatCode>General</c:formatCode>
                <c:ptCount val="14"/>
                <c:pt idx="0">
                  <c:v>0.77352941176470591</c:v>
                </c:pt>
                <c:pt idx="1">
                  <c:v>0.67959558823529409</c:v>
                </c:pt>
                <c:pt idx="2">
                  <c:v>0.3678308823529412</c:v>
                </c:pt>
                <c:pt idx="3">
                  <c:v>9.5220588235294112E-2</c:v>
                </c:pt>
                <c:pt idx="4">
                  <c:v>7.7389705882352944E-2</c:v>
                </c:pt>
                <c:pt idx="5">
                  <c:v>9.2647058823529416E-2</c:v>
                </c:pt>
                <c:pt idx="6">
                  <c:v>2.463235294117647E-2</c:v>
                </c:pt>
                <c:pt idx="7">
                  <c:v>3.1433823529411764E-2</c:v>
                </c:pt>
                <c:pt idx="8">
                  <c:v>1.7463235294117647E-2</c:v>
                </c:pt>
                <c:pt idx="9">
                  <c:v>9.0073529411764698E-3</c:v>
                </c:pt>
                <c:pt idx="10">
                  <c:v>6.4338235294117644E-3</c:v>
                </c:pt>
                <c:pt idx="11">
                  <c:v>5.1470588235294117E-3</c:v>
                </c:pt>
              </c:numCache>
            </c:numRef>
          </c:val>
          <c:extLst>
            <c:ext xmlns:c16="http://schemas.microsoft.com/office/drawing/2014/chart" uri="{C3380CC4-5D6E-409C-BE32-E72D297353CC}">
              <c16:uniqueId val="{00000003-C820-4329-B5A4-2A6EC3D00E79}"/>
            </c:ext>
          </c:extLst>
        </c:ser>
        <c:ser>
          <c:idx val="4"/>
          <c:order val="3"/>
          <c:tx>
            <c:strRef>
              <c:f>'[1]3.3.18'!$A$52</c:f>
              <c:strCache>
                <c:ptCount val="1"/>
                <c:pt idx="0">
                  <c:v>2022-2024</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'3.3.18'!$B$44:$O$44</c:f>
              <c:strCache>
                <c:ptCount val="14"/>
                <c:pt idx="0">
                  <c:v>Section 588G(1),
(2), (3)–
Insolvent trading</c:v>
                </c:pt>
                <c:pt idx="1">
                  <c:v>Sections 180, 181, 182, 
183, 184— Directors duties</c:v>
                </c:pt>
                <c:pt idx="2">
                  <c:v>Sections 286 &amp; 344(2)—
Obligation to keep financial records</c:v>
                </c:pt>
                <c:pt idx="3">
                  <c:v>Section 530B—
Requirement to provide liquidator with company’s books</c:v>
                </c:pt>
                <c:pt idx="4">
                  <c:v>Section 530A—
Officers to help liquidator</c:v>
                </c:pt>
                <c:pt idx="5">
                  <c:v>Sections 429, 438B &amp; 475—
Report as to company’s affairs</c:v>
                </c:pt>
                <c:pt idx="6">
                  <c:v>Section 590—
Offences by officers or employees</c:v>
                </c:pt>
                <c:pt idx="7">
                  <c:v>Other misconduct</c:v>
                </c:pt>
                <c:pt idx="8">
                  <c:v>Offences under the Act or another Commonwealth or state or territory law not addressed elsewhere in the report</c:v>
                </c:pt>
                <c:pt idx="9">
                  <c:v>Section 198G —Exercise of powers while under external administration</c:v>
                </c:pt>
                <c:pt idx="10">
                  <c:v>Section 206A—
Disqualified persons not to manage corporations</c:v>
                </c:pt>
                <c:pt idx="11">
                  <c:v>Section 596AB—
Agreements to avoid employee entitlements</c:v>
                </c:pt>
                <c:pt idx="12">
                  <c:v>Officers duty to prevent creditor-defeating disposition</c:v>
                </c:pt>
                <c:pt idx="13">
                  <c:v>Procuring creditor-defeating disposition</c:v>
                </c:pt>
              </c:strCache>
            </c:strRef>
          </c:cat>
          <c:val>
            <c:numRef>
              <c:f>'[1]3.3.18'!$B$52:$O$52</c:f>
              <c:numCache>
                <c:formatCode>General</c:formatCode>
                <c:ptCount val="14"/>
                <c:pt idx="0">
                  <c:v>0.77985915492957747</c:v>
                </c:pt>
                <c:pt idx="1">
                  <c:v>0.68507042253521122</c:v>
                </c:pt>
                <c:pt idx="2">
                  <c:v>0.39056338028169013</c:v>
                </c:pt>
                <c:pt idx="3">
                  <c:v>0.11633802816901409</c:v>
                </c:pt>
                <c:pt idx="4">
                  <c:v>0.10830985915492958</c:v>
                </c:pt>
                <c:pt idx="5">
                  <c:v>0.13732394366197184</c:v>
                </c:pt>
                <c:pt idx="6">
                  <c:v>2.5774647887323945E-2</c:v>
                </c:pt>
                <c:pt idx="7">
                  <c:v>3.0563380281690141E-2</c:v>
                </c:pt>
                <c:pt idx="8">
                  <c:v>2.3098591549295774E-2</c:v>
                </c:pt>
                <c:pt idx="9">
                  <c:v>7.4647887323943665E-3</c:v>
                </c:pt>
                <c:pt idx="10">
                  <c:v>5.6338028169014088E-3</c:v>
                </c:pt>
                <c:pt idx="11">
                  <c:v>6.7605633802816905E-3</c:v>
                </c:pt>
                <c:pt idx="12">
                  <c:v>4.9295774647887328E-3</c:v>
                </c:pt>
                <c:pt idx="13">
                  <c:v>2.8169014084507044E-3</c:v>
                </c:pt>
              </c:numCache>
            </c:numRef>
          </c:val>
          <c:extLst>
            <c:ext xmlns:c16="http://schemas.microsoft.com/office/drawing/2014/chart" uri="{C3380CC4-5D6E-409C-BE32-E72D297353CC}">
              <c16:uniqueId val="{00000004-C820-4329-B5A4-2A6EC3D00E79}"/>
            </c:ext>
          </c:extLst>
        </c:ser>
        <c:ser>
          <c:idx val="0"/>
          <c:order val="4"/>
          <c:tx>
            <c:strRef>
              <c:f>'3.3.18'!$A$58</c:f>
              <c:strCache>
                <c:ptCount val="1"/>
                <c:pt idx="0">
                  <c:v>2024-2025</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'3.3.18'!$B$44:$O$44</c:f>
              <c:strCache>
                <c:ptCount val="14"/>
                <c:pt idx="0">
                  <c:v>Section 588G(1),
(2), (3)–
Insolvent trading</c:v>
                </c:pt>
                <c:pt idx="1">
                  <c:v>Sections 180, 181, 182, 
183, 184— Directors duties</c:v>
                </c:pt>
                <c:pt idx="2">
                  <c:v>Sections 286 &amp; 344(2)—
Obligation to keep financial records</c:v>
                </c:pt>
                <c:pt idx="3">
                  <c:v>Section 530B—
Requirement to provide liquidator with company’s books</c:v>
                </c:pt>
                <c:pt idx="4">
                  <c:v>Section 530A—
Officers to help liquidator</c:v>
                </c:pt>
                <c:pt idx="5">
                  <c:v>Sections 429, 438B &amp; 475—
Report as to company’s affairs</c:v>
                </c:pt>
                <c:pt idx="6">
                  <c:v>Section 590—
Offences by officers or employees</c:v>
                </c:pt>
                <c:pt idx="7">
                  <c:v>Other misconduct</c:v>
                </c:pt>
                <c:pt idx="8">
                  <c:v>Offences under the Act or another Commonwealth or state or territory law not addressed elsewhere in the report</c:v>
                </c:pt>
                <c:pt idx="9">
                  <c:v>Section 198G —Exercise of powers while under external administration</c:v>
                </c:pt>
                <c:pt idx="10">
                  <c:v>Section 206A—
Disqualified persons not to manage corporations</c:v>
                </c:pt>
                <c:pt idx="11">
                  <c:v>Section 596AB—
Agreements to avoid employee entitlements</c:v>
                </c:pt>
                <c:pt idx="12">
                  <c:v>Officers duty to prevent creditor-defeating disposition</c:v>
                </c:pt>
                <c:pt idx="13">
                  <c:v>Procuring creditor-defeating disposition</c:v>
                </c:pt>
              </c:strCache>
            </c:strRef>
          </c:cat>
          <c:val>
            <c:numRef>
              <c:f>'3.3.18'!$B$58:$O$58</c:f>
              <c:numCache>
                <c:formatCode>0.0%</c:formatCode>
                <c:ptCount val="14"/>
                <c:pt idx="0">
                  <c:v>0.81366718831507567</c:v>
                </c:pt>
                <c:pt idx="1">
                  <c:v>0.7052686489306208</c:v>
                </c:pt>
                <c:pt idx="2">
                  <c:v>0.3925925925925926</c:v>
                </c:pt>
                <c:pt idx="3">
                  <c:v>0.11705790297339592</c:v>
                </c:pt>
                <c:pt idx="4">
                  <c:v>0.12436098069900887</c:v>
                </c:pt>
                <c:pt idx="5">
                  <c:v>0.16254564423578508</c:v>
                </c:pt>
                <c:pt idx="6">
                  <c:v>2.0239958268127283E-2</c:v>
                </c:pt>
                <c:pt idx="7">
                  <c:v>2.3474178403755867E-2</c:v>
                </c:pt>
                <c:pt idx="8">
                  <c:v>9.3896713615023476E-3</c:v>
                </c:pt>
                <c:pt idx="9">
                  <c:v>7.5117370892018778E-3</c:v>
                </c:pt>
                <c:pt idx="10">
                  <c:v>3.8601982263954094E-3</c:v>
                </c:pt>
                <c:pt idx="11">
                  <c:v>2.1909233176838809E-3</c:v>
                </c:pt>
                <c:pt idx="12">
                  <c:v>1.585811163275952E-2</c:v>
                </c:pt>
                <c:pt idx="13">
                  <c:v>7.3030777256129368E-3</c:v>
                </c:pt>
              </c:numCache>
            </c:numRef>
          </c:val>
          <c:extLst>
            <c:ext xmlns:c16="http://schemas.microsoft.com/office/drawing/2014/chart" uri="{C3380CC4-5D6E-409C-BE32-E72D297353CC}">
              <c16:uniqueId val="{00000000-A3FA-428D-A7F8-81CC2BDA132B}"/>
            </c:ext>
          </c:extLst>
        </c:ser>
        <c:dLbls>
          <c:showLegendKey val="0"/>
          <c:showVal val="1"/>
          <c:showCatName val="0"/>
          <c:showSerName val="0"/>
          <c:showPercent val="0"/>
          <c:showBubbleSize val="0"/>
        </c:dLbls>
        <c:gapWidth val="150"/>
        <c:axId val="190656896"/>
        <c:axId val="190658432"/>
        <c:extLst/>
      </c:barChart>
      <c:catAx>
        <c:axId val="19065689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90658432"/>
        <c:crosses val="autoZero"/>
        <c:auto val="1"/>
        <c:lblAlgn val="ctr"/>
        <c:lblOffset val="100"/>
        <c:noMultiLvlLbl val="0"/>
      </c:catAx>
      <c:valAx>
        <c:axId val="190658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90656896"/>
        <c:crosses val="autoZero"/>
        <c:crossBetween val="between"/>
        <c:majorUnit val="0.1"/>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44" l="0.70000000000000062" r="0.70000000000000062" t="0.75000000000000344"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94053112438255E-2"/>
          <c:y val="2.4504887199659049E-2"/>
          <c:w val="0.85042246837789348"/>
          <c:h val="0.77305828697217061"/>
        </c:manualLayout>
      </c:layout>
      <c:barChart>
        <c:barDir val="col"/>
        <c:grouping val="clustered"/>
        <c:varyColors val="0"/>
        <c:ser>
          <c:idx val="1"/>
          <c:order val="0"/>
          <c:tx>
            <c:strRef>
              <c:f>'[1]3.3.18'!$A$104</c:f>
              <c:strCache>
                <c:ptCount val="1"/>
                <c:pt idx="0">
                  <c:v>2020-2021</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'3.3.18'!$C$102:$G$102</c:f>
              <c:strCache>
                <c:ptCount val="5"/>
                <c:pt idx="0">
                  <c:v>Sections 180— directors duties</c:v>
                </c:pt>
                <c:pt idx="1">
                  <c:v>Sections 181— Directors duties</c:v>
                </c:pt>
                <c:pt idx="2">
                  <c:v>Sections 182— Directors duties</c:v>
                </c:pt>
                <c:pt idx="3">
                  <c:v>Sections 183— Directors duties</c:v>
                </c:pt>
                <c:pt idx="4">
                  <c:v>Sections 184— Directors duties</c:v>
                </c:pt>
              </c:strCache>
            </c:strRef>
          </c:cat>
          <c:val>
            <c:numRef>
              <c:f>'[1]3.3.18'!$C$104:$G$104</c:f>
              <c:numCache>
                <c:formatCode>General</c:formatCode>
                <c:ptCount val="5"/>
                <c:pt idx="0">
                  <c:v>0.5765189584285062</c:v>
                </c:pt>
                <c:pt idx="1">
                  <c:v>0.3693467336683417</c:v>
                </c:pt>
                <c:pt idx="2">
                  <c:v>0.22293284604842395</c:v>
                </c:pt>
                <c:pt idx="3">
                  <c:v>7.9031521242576522E-2</c:v>
                </c:pt>
                <c:pt idx="4">
                  <c:v>8.5655550479671078E-2</c:v>
                </c:pt>
              </c:numCache>
            </c:numRef>
          </c:val>
          <c:extLst xmlns:c15="http://schemas.microsoft.com/office/drawing/2012/chart">
            <c:ext xmlns:c16="http://schemas.microsoft.com/office/drawing/2014/chart" uri="{C3380CC4-5D6E-409C-BE32-E72D297353CC}">
              <c16:uniqueId val="{00000001-7EE7-4E7C-9FC1-57CF95E57DF9}"/>
            </c:ext>
          </c:extLst>
        </c:ser>
        <c:ser>
          <c:idx val="2"/>
          <c:order val="1"/>
          <c:tx>
            <c:strRef>
              <c:f>'[1]3.3.18'!$A$105</c:f>
              <c:strCache>
                <c:ptCount val="1"/>
                <c:pt idx="0">
                  <c:v>2021-2022</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'3.3.18'!$C$102:$G$102</c:f>
              <c:strCache>
                <c:ptCount val="5"/>
                <c:pt idx="0">
                  <c:v>Sections 180— directors duties</c:v>
                </c:pt>
                <c:pt idx="1">
                  <c:v>Sections 181— Directors duties</c:v>
                </c:pt>
                <c:pt idx="2">
                  <c:v>Sections 182— Directors duties</c:v>
                </c:pt>
                <c:pt idx="3">
                  <c:v>Sections 183— Directors duties</c:v>
                </c:pt>
                <c:pt idx="4">
                  <c:v>Sections 184— Directors duties</c:v>
                </c:pt>
              </c:strCache>
            </c:strRef>
          </c:cat>
          <c:val>
            <c:numRef>
              <c:f>'[1]3.3.18'!$C$105:$G$105</c:f>
              <c:numCache>
                <c:formatCode>General</c:formatCode>
                <c:ptCount val="5"/>
                <c:pt idx="0">
                  <c:v>0.62450787401574803</c:v>
                </c:pt>
                <c:pt idx="1">
                  <c:v>0.39148622047244097</c:v>
                </c:pt>
                <c:pt idx="2">
                  <c:v>0.24187992125984251</c:v>
                </c:pt>
                <c:pt idx="3">
                  <c:v>7.6525590551181105E-2</c:v>
                </c:pt>
                <c:pt idx="4">
                  <c:v>6.7913385826771658E-2</c:v>
                </c:pt>
              </c:numCache>
            </c:numRef>
          </c:val>
          <c:extLst xmlns:c15="http://schemas.microsoft.com/office/drawing/2012/chart">
            <c:ext xmlns:c16="http://schemas.microsoft.com/office/drawing/2014/chart" uri="{C3380CC4-5D6E-409C-BE32-E72D297353CC}">
              <c16:uniqueId val="{00000002-7EE7-4E7C-9FC1-57CF95E57DF9}"/>
            </c:ext>
          </c:extLst>
        </c:ser>
        <c:ser>
          <c:idx val="3"/>
          <c:order val="2"/>
          <c:tx>
            <c:strRef>
              <c:f>'[1]3.3.18'!$A$106</c:f>
              <c:strCache>
                <c:ptCount val="1"/>
                <c:pt idx="0">
                  <c:v>2022-2023</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'3.3.18'!$C$102:$G$102</c:f>
              <c:strCache>
                <c:ptCount val="5"/>
                <c:pt idx="0">
                  <c:v>Sections 180— directors duties</c:v>
                </c:pt>
                <c:pt idx="1">
                  <c:v>Sections 181— Directors duties</c:v>
                </c:pt>
                <c:pt idx="2">
                  <c:v>Sections 182— Directors duties</c:v>
                </c:pt>
                <c:pt idx="3">
                  <c:v>Sections 183— Directors duties</c:v>
                </c:pt>
                <c:pt idx="4">
                  <c:v>Sections 184— Directors duties</c:v>
                </c:pt>
              </c:strCache>
            </c:strRef>
          </c:cat>
          <c:val>
            <c:numRef>
              <c:f>'[1]3.3.18'!$C$106:$G$106</c:f>
              <c:numCache>
                <c:formatCode>General</c:formatCode>
                <c:ptCount val="5"/>
                <c:pt idx="0">
                  <c:v>0.66709558823529413</c:v>
                </c:pt>
                <c:pt idx="1">
                  <c:v>0.41102941176470587</c:v>
                </c:pt>
                <c:pt idx="2">
                  <c:v>0.22886029411764705</c:v>
                </c:pt>
                <c:pt idx="3">
                  <c:v>6.81985294117647E-2</c:v>
                </c:pt>
                <c:pt idx="4">
                  <c:v>6.011029411764706E-2</c:v>
                </c:pt>
              </c:numCache>
            </c:numRef>
          </c:val>
          <c:extLst>
            <c:ext xmlns:c16="http://schemas.microsoft.com/office/drawing/2014/chart" uri="{C3380CC4-5D6E-409C-BE32-E72D297353CC}">
              <c16:uniqueId val="{00000003-7EE7-4E7C-9FC1-57CF95E57DF9}"/>
            </c:ext>
          </c:extLst>
        </c:ser>
        <c:ser>
          <c:idx val="4"/>
          <c:order val="3"/>
          <c:tx>
            <c:strRef>
              <c:f>'[1]3.3.18'!$A$107</c:f>
              <c:strCache>
                <c:ptCount val="1"/>
                <c:pt idx="0">
                  <c:v>2023-2024</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'3.3.18'!$C$102:$G$102</c:f>
              <c:strCache>
                <c:ptCount val="5"/>
                <c:pt idx="0">
                  <c:v>Sections 180— directors duties</c:v>
                </c:pt>
                <c:pt idx="1">
                  <c:v>Sections 181— Directors duties</c:v>
                </c:pt>
                <c:pt idx="2">
                  <c:v>Sections 182— Directors duties</c:v>
                </c:pt>
                <c:pt idx="3">
                  <c:v>Sections 183— Directors duties</c:v>
                </c:pt>
                <c:pt idx="4">
                  <c:v>Sections 184— Directors duties</c:v>
                </c:pt>
              </c:strCache>
            </c:strRef>
          </c:cat>
          <c:val>
            <c:numRef>
              <c:f>'[1]3.3.18'!$C$107:$G$107</c:f>
              <c:numCache>
                <c:formatCode>General</c:formatCode>
                <c:ptCount val="5"/>
                <c:pt idx="0">
                  <c:v>0.67464788732394365</c:v>
                </c:pt>
                <c:pt idx="1">
                  <c:v>0.43211267605633802</c:v>
                </c:pt>
                <c:pt idx="2">
                  <c:v>0.24352112676056337</c:v>
                </c:pt>
                <c:pt idx="3">
                  <c:v>7.591549295774648E-2</c:v>
                </c:pt>
                <c:pt idx="4">
                  <c:v>7.5070422535211262E-2</c:v>
                </c:pt>
              </c:numCache>
            </c:numRef>
          </c:val>
          <c:extLst>
            <c:ext xmlns:c16="http://schemas.microsoft.com/office/drawing/2014/chart" uri="{C3380CC4-5D6E-409C-BE32-E72D297353CC}">
              <c16:uniqueId val="{00000004-7EE7-4E7C-9FC1-57CF95E57DF9}"/>
            </c:ext>
          </c:extLst>
        </c:ser>
        <c:ser>
          <c:idx val="0"/>
          <c:order val="4"/>
          <c:tx>
            <c:strRef>
              <c:f>'3.3.18'!$A$116</c:f>
              <c:strCache>
                <c:ptCount val="1"/>
                <c:pt idx="0">
                  <c:v>2024-2025</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'3.3.18'!$C$102:$G$102</c:f>
              <c:strCache>
                <c:ptCount val="5"/>
                <c:pt idx="0">
                  <c:v>Sections 180— directors duties</c:v>
                </c:pt>
                <c:pt idx="1">
                  <c:v>Sections 181— Directors duties</c:v>
                </c:pt>
                <c:pt idx="2">
                  <c:v>Sections 182— Directors duties</c:v>
                </c:pt>
                <c:pt idx="3">
                  <c:v>Sections 183— Directors duties</c:v>
                </c:pt>
                <c:pt idx="4">
                  <c:v>Sections 184— Directors duties</c:v>
                </c:pt>
              </c:strCache>
            </c:strRef>
          </c:cat>
          <c:val>
            <c:numRef>
              <c:f>'3.3.18'!$C$116:$G$116</c:f>
              <c:numCache>
                <c:formatCode>0.0%</c:formatCode>
                <c:ptCount val="5"/>
                <c:pt idx="0">
                  <c:v>0.69640062597809071</c:v>
                </c:pt>
                <c:pt idx="1">
                  <c:v>0.45268648930620764</c:v>
                </c:pt>
                <c:pt idx="2">
                  <c:v>0.2272300469483568</c:v>
                </c:pt>
                <c:pt idx="3">
                  <c:v>5.9467918622848198E-2</c:v>
                </c:pt>
                <c:pt idx="4">
                  <c:v>5.143453312467397E-2</c:v>
                </c:pt>
              </c:numCache>
            </c:numRef>
          </c:val>
          <c:extLst>
            <c:ext xmlns:c16="http://schemas.microsoft.com/office/drawing/2014/chart" uri="{C3380CC4-5D6E-409C-BE32-E72D297353CC}">
              <c16:uniqueId val="{00000000-C6A1-4108-B419-065FD7101340}"/>
            </c:ext>
          </c:extLst>
        </c:ser>
        <c:dLbls>
          <c:dLblPos val="outEnd"/>
          <c:showLegendKey val="0"/>
          <c:showVal val="1"/>
          <c:showCatName val="0"/>
          <c:showSerName val="0"/>
          <c:showPercent val="0"/>
          <c:showBubbleSize val="0"/>
        </c:dLbls>
        <c:gapWidth val="150"/>
        <c:axId val="190656896"/>
        <c:axId val="190658432"/>
        <c:extLst/>
      </c:barChart>
      <c:catAx>
        <c:axId val="19065689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90658432"/>
        <c:crosses val="autoZero"/>
        <c:auto val="1"/>
        <c:lblAlgn val="ctr"/>
        <c:lblOffset val="100"/>
        <c:noMultiLvlLbl val="0"/>
      </c:catAx>
      <c:valAx>
        <c:axId val="190658432"/>
        <c:scaling>
          <c:orientation val="minMax"/>
          <c:max val="0.70000000000000007"/>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0656896"/>
        <c:crosses val="autoZero"/>
        <c:crossBetween val="between"/>
        <c:majorUnit val="0.1"/>
      </c:valAx>
      <c:spPr>
        <a:solidFill>
          <a:schemeClr val="bg1"/>
        </a:solidFill>
        <a:ln>
          <a:noFill/>
        </a:ln>
        <a:effectLst/>
      </c:spPr>
    </c:plotArea>
    <c:legend>
      <c:legendPos val="r"/>
      <c:layout>
        <c:manualLayout>
          <c:xMode val="edge"/>
          <c:yMode val="edge"/>
          <c:x val="0.90024836771436634"/>
          <c:y val="0.39990992823314059"/>
          <c:w val="6.6411535907409169E-2"/>
          <c:h val="0.353776177809530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sz="900" baseline="0"/>
      </a:pPr>
      <a:endParaRPr lang="en-US"/>
    </a:p>
  </c:txPr>
  <c:printSettings>
    <c:headerFooter/>
    <c:pageMargins b="0.75000000000000344" l="0.70000000000000062" r="0.70000000000000062" t="0.750000000000003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044567884672851E-2"/>
          <c:y val="8.155565645118687E-2"/>
          <c:w val="0.786386909045939"/>
          <c:h val="0.73314258252929654"/>
        </c:manualLayout>
      </c:layout>
      <c:barChart>
        <c:barDir val="col"/>
        <c:grouping val="clustered"/>
        <c:varyColors val="0"/>
        <c:ser>
          <c:idx val="6"/>
          <c:order val="0"/>
          <c:tx>
            <c:strRef>
              <c:f>'[1]3.3.4'!$A$47</c:f>
              <c:strCache>
                <c:ptCount val="1"/>
                <c:pt idx="0">
                  <c:v>2020-2021</c:v>
                </c:pt>
              </c:strCache>
            </c:strRef>
          </c:tx>
          <c:spPr>
            <a:solidFill>
              <a:schemeClr val="accent1">
                <a:lumMod val="60000"/>
              </a:schemeClr>
            </a:solidFill>
            <a:ln>
              <a:noFill/>
            </a:ln>
            <a:effectLst/>
          </c:spPr>
          <c:invertIfNegative val="0"/>
          <c:dLbls>
            <c:dLbl>
              <c:idx val="0"/>
              <c:layout>
                <c:manualLayout>
                  <c:x val="0"/>
                  <c:y val="3.004694835680751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D469-48ED-9EF1-E34B8C6A368A}"/>
                </c:ext>
              </c:extLst>
            </c:dLbl>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'[1]3.3.4'!$B$6:$F$6</c:f>
              <c:strCache>
                <c:ptCount val="5"/>
                <c:pt idx="0">
                  <c:v>Less than 5 FTE</c:v>
                </c:pt>
                <c:pt idx="1">
                  <c:v>Between 5 and 
19 FTE</c:v>
                </c:pt>
                <c:pt idx="2">
                  <c:v>Between 20 and 199 FTE</c:v>
                </c:pt>
                <c:pt idx="3">
                  <c:v>200 or more FTE</c:v>
                </c:pt>
                <c:pt idx="4">
                  <c:v>Not known</c:v>
                </c:pt>
              </c:strCache>
            </c:strRef>
          </c:cat>
          <c:val>
            <c:numRef>
              <c:f>'[1]3.3.4'!$B$47:$F$47</c:f>
              <c:numCache>
                <c:formatCode>General</c:formatCode>
                <c:ptCount val="5"/>
                <c:pt idx="0">
                  <c:v>0.67724988579259937</c:v>
                </c:pt>
                <c:pt idx="1">
                  <c:v>0.14184559159433532</c:v>
                </c:pt>
                <c:pt idx="2">
                  <c:v>5.2535404294198264E-2</c:v>
                </c:pt>
                <c:pt idx="3">
                  <c:v>6.1671996345363175E-3</c:v>
                </c:pt>
                <c:pt idx="4">
                  <c:v>0.12220191868433075</c:v>
                </c:pt>
              </c:numCache>
            </c:numRef>
          </c:val>
          <c:extLst xmlns:c15="http://schemas.microsoft.com/office/drawing/2012/chart">
            <c:ext xmlns:c16="http://schemas.microsoft.com/office/drawing/2014/chart" uri="{C3380CC4-5D6E-409C-BE32-E72D297353CC}">
              <c16:uniqueId val="{00000005-D469-48ED-9EF1-E34B8C6A368A}"/>
            </c:ext>
          </c:extLst>
        </c:ser>
        <c:ser>
          <c:idx val="0"/>
          <c:order val="1"/>
          <c:tx>
            <c:strRef>
              <c:f>'[1]3.3.4'!$A$48</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'[1]3.3.4'!$B$6:$F$6</c:f>
              <c:strCache>
                <c:ptCount val="5"/>
                <c:pt idx="0">
                  <c:v>Less than 5 FTE</c:v>
                </c:pt>
                <c:pt idx="1">
                  <c:v>Between 5 and 
19 FTE</c:v>
                </c:pt>
                <c:pt idx="2">
                  <c:v>Between 20 and 199 FTE</c:v>
                </c:pt>
                <c:pt idx="3">
                  <c:v>200 or more FTE</c:v>
                </c:pt>
                <c:pt idx="4">
                  <c:v>Not known</c:v>
                </c:pt>
              </c:strCache>
            </c:strRef>
          </c:cat>
          <c:val>
            <c:numRef>
              <c:f>'[1]3.3.4'!$B$48:$F$48</c:f>
              <c:numCache>
                <c:formatCode>General</c:formatCode>
                <c:ptCount val="5"/>
                <c:pt idx="0">
                  <c:v>0.70767716535433067</c:v>
                </c:pt>
                <c:pt idx="1">
                  <c:v>0.1264763779527559</c:v>
                </c:pt>
                <c:pt idx="2">
                  <c:v>4.6505905511811024E-2</c:v>
                </c:pt>
                <c:pt idx="3">
                  <c:v>1.4763779527559055E-3</c:v>
                </c:pt>
                <c:pt idx="4">
                  <c:v>0.11786417322834646</c:v>
                </c:pt>
              </c:numCache>
            </c:numRef>
          </c:val>
          <c:extLst xmlns:c15="http://schemas.microsoft.com/office/drawing/2012/chart">
            <c:ext xmlns:c16="http://schemas.microsoft.com/office/drawing/2014/chart" uri="{C3380CC4-5D6E-409C-BE32-E72D297353CC}">
              <c16:uniqueId val="{00000006-D469-48ED-9EF1-E34B8C6A368A}"/>
            </c:ext>
          </c:extLst>
        </c:ser>
        <c:ser>
          <c:idx val="1"/>
          <c:order val="2"/>
          <c:tx>
            <c:strRef>
              <c:f>'[1]3.3.4'!$A$49</c:f>
              <c:strCache>
                <c:ptCount val="1"/>
                <c:pt idx="0">
                  <c:v>2022-2023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'[1]3.3.4'!$B$6:$F$6</c:f>
              <c:strCache>
                <c:ptCount val="5"/>
                <c:pt idx="0">
                  <c:v>Less than 5 FTE</c:v>
                </c:pt>
                <c:pt idx="1">
                  <c:v>Between 5 and 
19 FTE</c:v>
                </c:pt>
                <c:pt idx="2">
                  <c:v>Between 20 and 199 FTE</c:v>
                </c:pt>
                <c:pt idx="3">
                  <c:v>200 or more FTE</c:v>
                </c:pt>
                <c:pt idx="4">
                  <c:v>Not known</c:v>
                </c:pt>
              </c:strCache>
            </c:strRef>
          </c:cat>
          <c:val>
            <c:numRef>
              <c:f>'[1]3.3.4'!$B$49:$F$49</c:f>
              <c:numCache>
                <c:formatCode>General</c:formatCode>
                <c:ptCount val="5"/>
                <c:pt idx="0">
                  <c:v>0.67794117647058827</c:v>
                </c:pt>
                <c:pt idx="1">
                  <c:v>0.14871323529411765</c:v>
                </c:pt>
                <c:pt idx="2">
                  <c:v>0.05</c:v>
                </c:pt>
                <c:pt idx="3">
                  <c:v>2.7573529411764708E-3</c:v>
                </c:pt>
                <c:pt idx="4">
                  <c:v>0.12058823529411765</c:v>
                </c:pt>
              </c:numCache>
            </c:numRef>
          </c:val>
          <c:extLst xmlns:c15="http://schemas.microsoft.com/office/drawing/2012/chart">
            <c:ext xmlns:c16="http://schemas.microsoft.com/office/drawing/2014/chart" uri="{C3380CC4-5D6E-409C-BE32-E72D297353CC}">
              <c16:uniqueId val="{00000007-D469-48ED-9EF1-E34B8C6A368A}"/>
            </c:ext>
          </c:extLst>
        </c:ser>
        <c:ser>
          <c:idx val="2"/>
          <c:order val="3"/>
          <c:tx>
            <c:strRef>
              <c:f>'[1]3.3.4'!$A$50</c:f>
              <c:strCache>
                <c:ptCount val="1"/>
                <c:pt idx="0">
                  <c:v>2023-2024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'[1]3.3.4'!$B$6:$F$6</c:f>
              <c:strCache>
                <c:ptCount val="5"/>
                <c:pt idx="0">
                  <c:v>Less than 5 FTE</c:v>
                </c:pt>
                <c:pt idx="1">
                  <c:v>Between 5 and 
19 FTE</c:v>
                </c:pt>
                <c:pt idx="2">
                  <c:v>Between 20 and 199 FTE</c:v>
                </c:pt>
                <c:pt idx="3">
                  <c:v>200 or more FTE</c:v>
                </c:pt>
                <c:pt idx="4">
                  <c:v>Not known</c:v>
                </c:pt>
              </c:strCache>
            </c:strRef>
          </c:cat>
          <c:val>
            <c:numRef>
              <c:f>'[1]3.3.4'!$B$50:$F$50</c:f>
              <c:numCache>
                <c:formatCode>General</c:formatCode>
                <c:ptCount val="5"/>
                <c:pt idx="0">
                  <c:v>0.66323943661971829</c:v>
                </c:pt>
                <c:pt idx="1">
                  <c:v>0.14028169014084507</c:v>
                </c:pt>
                <c:pt idx="2">
                  <c:v>4.3802816901408449E-2</c:v>
                </c:pt>
                <c:pt idx="3">
                  <c:v>2.6760563380281688E-3</c:v>
                </c:pt>
                <c:pt idx="4">
                  <c:v>0.15</c:v>
                </c:pt>
              </c:numCache>
            </c:numRef>
          </c:val>
          <c:extLst>
            <c:ext xmlns:c16="http://schemas.microsoft.com/office/drawing/2014/chart" uri="{C3380CC4-5D6E-409C-BE32-E72D297353CC}">
              <c16:uniqueId val="{00000008-D469-48ED-9EF1-E34B8C6A368A}"/>
            </c:ext>
          </c:extLst>
        </c:ser>
        <c:ser>
          <c:idx val="3"/>
          <c:order val="4"/>
          <c:tx>
            <c:strRef>
              <c:f>'3.3.4'!$A$52</c:f>
              <c:strCache>
                <c:ptCount val="1"/>
                <c:pt idx="0">
                  <c:v>2024-2025</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'3.3.4'!$B$52:$F$52</c:f>
              <c:numCache>
                <c:formatCode>0.0%</c:formatCode>
                <c:ptCount val="5"/>
                <c:pt idx="0">
                  <c:v>0.63651538862806467</c:v>
                </c:pt>
                <c:pt idx="1">
                  <c:v>0.13249869587897756</c:v>
                </c:pt>
                <c:pt idx="2">
                  <c:v>3.954094940010433E-2</c:v>
                </c:pt>
                <c:pt idx="3">
                  <c:v>1.4606155451225874E-3</c:v>
                </c:pt>
                <c:pt idx="4">
                  <c:v>0.18998435054773083</c:v>
                </c:pt>
              </c:numCache>
            </c:numRef>
          </c:val>
          <c:extLst>
            <c:ext xmlns:c16="http://schemas.microsoft.com/office/drawing/2014/chart" uri="{C3380CC4-5D6E-409C-BE32-E72D297353CC}">
              <c16:uniqueId val="{00000000-7EF8-485D-824A-573D2F86ADD7}"/>
            </c:ext>
          </c:extLst>
        </c:ser>
        <c:dLbls>
          <c:showLegendKey val="0"/>
          <c:showVal val="1"/>
          <c:showCatName val="0"/>
          <c:showSerName val="0"/>
          <c:showPercent val="0"/>
          <c:showBubbleSize val="0"/>
        </c:dLbls>
        <c:gapWidth val="150"/>
        <c:axId val="102404096"/>
        <c:axId val="102405632"/>
        <c:extLst/>
      </c:barChart>
      <c:catAx>
        <c:axId val="102404096"/>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405632"/>
        <c:crosses val="autoZero"/>
        <c:auto val="1"/>
        <c:lblAlgn val="ctr"/>
        <c:lblOffset val="100"/>
        <c:noMultiLvlLbl val="0"/>
      </c:catAx>
      <c:valAx>
        <c:axId val="1024056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2404096"/>
        <c:crosses val="autoZero"/>
        <c:crossBetween val="between"/>
      </c:valAx>
      <c:spPr>
        <a:solidFill>
          <a:schemeClr val="bg1"/>
        </a:solidFill>
        <a:ln>
          <a:noFill/>
        </a:ln>
        <a:effectLst/>
      </c:spPr>
    </c:plotArea>
    <c:legend>
      <c:legendPos val="r"/>
      <c:layout>
        <c:manualLayout>
          <c:xMode val="edge"/>
          <c:yMode val="edge"/>
          <c:x val="0.8704203636135639"/>
          <c:y val="0.33535007986881721"/>
          <c:w val="9.6735385929202444E-2"/>
          <c:h val="0.342990205492606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269371008852983E-2"/>
          <c:y val="0.10868194873699039"/>
          <c:w val="0.94059905551205725"/>
          <c:h val="0.65518618766404202"/>
        </c:manualLayout>
      </c:layout>
      <c:barChart>
        <c:barDir val="col"/>
        <c:grouping val="clustered"/>
        <c:varyColors val="0"/>
        <c:ser>
          <c:idx val="8"/>
          <c:order val="0"/>
          <c:tx>
            <c:strRef>
              <c:f>'[1]3.3.5'!$A$47</c:f>
              <c:strCache>
                <c:ptCount val="1"/>
                <c:pt idx="0">
                  <c:v>2020-2021</c:v>
                </c:pt>
              </c:strCache>
            </c:strRef>
          </c:tx>
          <c:spPr>
            <a:solidFill>
              <a:schemeClr val="accent3">
                <a:lumMod val="60000"/>
              </a:schemeClr>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'[1]3.3.5'!$B$6:$AB$6</c15:sqref>
                  </c15:fullRef>
                </c:ext>
              </c:extLst>
              <c:f>('[1]3.3.5'!$B$6:$I$6,'[1]3.3.5'!$P$6:$V$6,'[1]3.3.5'!$X$6:$AB$6)</c:f>
              <c:strCache>
                <c:ptCount val="20"/>
                <c:pt idx="0">
                  <c:v>Accommodation
&amp; food services</c:v>
                </c:pt>
                <c:pt idx="1">
                  <c:v>Administrative
&amp; support services</c:v>
                </c:pt>
                <c:pt idx="2">
                  <c:v>Agriculture, forestry &amp; 
fishing</c:v>
                </c:pt>
                <c:pt idx="3">
                  <c:v>Arts &amp; 
recreation services</c:v>
                </c:pt>
                <c:pt idx="4">
                  <c:v>Construction </c:v>
                </c:pt>
                <c:pt idx="5">
                  <c:v>Education &amp; training</c:v>
                </c:pt>
                <c:pt idx="6">
                  <c:v>Electricity, gas, water &amp; waste services</c:v>
                </c:pt>
                <c:pt idx="7">
                  <c:v>Financial and insurances services</c:v>
                </c:pt>
                <c:pt idx="8">
                  <c:v>Health care &amp; social assistance</c:v>
                </c:pt>
                <c:pt idx="9">
                  <c:v>Information 
media &amp; tele- communications</c:v>
                </c:pt>
                <c:pt idx="10">
                  <c:v>Labour hire</c:v>
                </c:pt>
                <c:pt idx="11">
                  <c:v>Manufacturing</c:v>
                </c:pt>
                <c:pt idx="12">
                  <c:v>Mining</c:v>
                </c:pt>
                <c:pt idx="13">
                  <c:v>Other (business &amp; personal) services</c:v>
                </c:pt>
                <c:pt idx="14">
                  <c:v>Professional, scientific &amp; technical services</c:v>
                </c:pt>
                <c:pt idx="15">
                  <c:v>Public administration 
&amp; safety</c:v>
                </c:pt>
                <c:pt idx="16">
                  <c:v>Rental, hiring 
&amp; real estate services</c:v>
                </c:pt>
                <c:pt idx="17">
                  <c:v>Retail trade</c:v>
                </c:pt>
                <c:pt idx="18">
                  <c:v>Transport, postal &amp; warehousing</c:v>
                </c:pt>
                <c:pt idx="19">
                  <c:v>Wholesale trade</c:v>
                </c:pt>
              </c:strCache>
            </c:strRef>
          </c:cat>
          <c:val>
            <c:numRef>
              <c:extLst>
                <c:ext xmlns:c15="http://schemas.microsoft.com/office/drawing/2012/chart" uri="{02D57815-91ED-43cb-92C2-25804820EDAC}">
                  <c15:fullRef>
                    <c15:sqref>'[1]3.3.5'!$B$47:$AB$47</c15:sqref>
                  </c15:fullRef>
                </c:ext>
              </c:extLst>
              <c:f>('[1]3.3.5'!$B$47:$I$47,'[1]3.3.5'!$P$47:$V$47,'[1]3.3.5'!$X$47:$AB$47)</c:f>
              <c:numCache>
                <c:formatCode>General</c:formatCode>
                <c:ptCount val="20"/>
                <c:pt idx="0">
                  <c:v>0.14230242119689357</c:v>
                </c:pt>
                <c:pt idx="1">
                  <c:v>6.1671996345363175E-3</c:v>
                </c:pt>
                <c:pt idx="2">
                  <c:v>1.1420740063956145E-2</c:v>
                </c:pt>
                <c:pt idx="3">
                  <c:v>1.0735495660118775E-2</c:v>
                </c:pt>
                <c:pt idx="4">
                  <c:v>0.21767930561900412</c:v>
                </c:pt>
                <c:pt idx="5">
                  <c:v>1.4161717679305619E-2</c:v>
                </c:pt>
                <c:pt idx="6">
                  <c:v>2.6724531749657377E-2</c:v>
                </c:pt>
                <c:pt idx="7">
                  <c:v>2.9693924166285975E-2</c:v>
                </c:pt>
                <c:pt idx="8">
                  <c:v>1.3248058474189127E-2</c:v>
                </c:pt>
                <c:pt idx="9">
                  <c:v>2.375513933302878E-2</c:v>
                </c:pt>
                <c:pt idx="10">
                  <c:v>2.9922338967565097E-2</c:v>
                </c:pt>
                <c:pt idx="11">
                  <c:v>2.5354042941982641E-2</c:v>
                </c:pt>
                <c:pt idx="12">
                  <c:v>1.2105984467793512E-2</c:v>
                </c:pt>
                <c:pt idx="13">
                  <c:v>0.25856555504796713</c:v>
                </c:pt>
                <c:pt idx="14">
                  <c:v>1.6217450890817726E-2</c:v>
                </c:pt>
                <c:pt idx="15">
                  <c:v>1.5989036089538603E-3</c:v>
                </c:pt>
                <c:pt idx="16">
                  <c:v>2.4211968935587025E-2</c:v>
                </c:pt>
                <c:pt idx="17">
                  <c:v>7.5376884422110546E-2</c:v>
                </c:pt>
                <c:pt idx="18">
                  <c:v>4.0201005025125629E-2</c:v>
                </c:pt>
                <c:pt idx="19">
                  <c:v>2.055733211512106E-2</c:v>
                </c:pt>
              </c:numCache>
            </c:numRef>
          </c:val>
          <c:extLst xmlns:c15="http://schemas.microsoft.com/office/drawing/2012/chart">
            <c:ext xmlns:c16="http://schemas.microsoft.com/office/drawing/2014/chart" uri="{C3380CC4-5D6E-409C-BE32-E72D297353CC}">
              <c16:uniqueId val="{00000002-A7D4-4CC3-B4AE-A440DE97BE04}"/>
            </c:ext>
          </c:extLst>
        </c:ser>
        <c:ser>
          <c:idx val="0"/>
          <c:order val="1"/>
          <c:tx>
            <c:strRef>
              <c:f>'[1]3.3.5'!$A$48</c:f>
              <c:strCache>
                <c:ptCount val="1"/>
                <c:pt idx="0">
                  <c:v>2021-2022</c:v>
                </c:pt>
              </c:strCache>
            </c:strRef>
          </c:tx>
          <c:spPr>
            <a:solidFill>
              <a:schemeClr val="accent1"/>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'[1]3.3.5'!$B$6:$AB$6</c15:sqref>
                  </c15:fullRef>
                </c:ext>
              </c:extLst>
              <c:f>('[1]3.3.5'!$B$6:$I$6,'[1]3.3.5'!$P$6:$V$6,'[1]3.3.5'!$X$6:$AB$6)</c:f>
              <c:strCache>
                <c:ptCount val="20"/>
                <c:pt idx="0">
                  <c:v>Accommodation
&amp; food services</c:v>
                </c:pt>
                <c:pt idx="1">
                  <c:v>Administrative
&amp; support services</c:v>
                </c:pt>
                <c:pt idx="2">
                  <c:v>Agriculture, forestry &amp; 
fishing</c:v>
                </c:pt>
                <c:pt idx="3">
                  <c:v>Arts &amp; 
recreation services</c:v>
                </c:pt>
                <c:pt idx="4">
                  <c:v>Construction </c:v>
                </c:pt>
                <c:pt idx="5">
                  <c:v>Education &amp; training</c:v>
                </c:pt>
                <c:pt idx="6">
                  <c:v>Electricity, gas, water &amp; waste services</c:v>
                </c:pt>
                <c:pt idx="7">
                  <c:v>Financial and insurances services</c:v>
                </c:pt>
                <c:pt idx="8">
                  <c:v>Health care &amp; social assistance</c:v>
                </c:pt>
                <c:pt idx="9">
                  <c:v>Information 
media &amp; tele- communications</c:v>
                </c:pt>
                <c:pt idx="10">
                  <c:v>Labour hire</c:v>
                </c:pt>
                <c:pt idx="11">
                  <c:v>Manufacturing</c:v>
                </c:pt>
                <c:pt idx="12">
                  <c:v>Mining</c:v>
                </c:pt>
                <c:pt idx="13">
                  <c:v>Other (business &amp; personal) services</c:v>
                </c:pt>
                <c:pt idx="14">
                  <c:v>Professional, scientific &amp; technical services</c:v>
                </c:pt>
                <c:pt idx="15">
                  <c:v>Public administration 
&amp; safety</c:v>
                </c:pt>
                <c:pt idx="16">
                  <c:v>Rental, hiring 
&amp; real estate services</c:v>
                </c:pt>
                <c:pt idx="17">
                  <c:v>Retail trade</c:v>
                </c:pt>
                <c:pt idx="18">
                  <c:v>Transport, postal &amp; warehousing</c:v>
                </c:pt>
                <c:pt idx="19">
                  <c:v>Wholesale trade</c:v>
                </c:pt>
              </c:strCache>
            </c:strRef>
          </c:cat>
          <c:val>
            <c:numRef>
              <c:extLst>
                <c:ext xmlns:c15="http://schemas.microsoft.com/office/drawing/2012/chart" uri="{02D57815-91ED-43cb-92C2-25804820EDAC}">
                  <c15:fullRef>
                    <c15:sqref>'[1]3.3.5'!$B$48:$AB$48</c15:sqref>
                  </c15:fullRef>
                </c:ext>
              </c:extLst>
              <c:f>('[1]3.3.5'!$B$48:$I$48,'[1]3.3.5'!$P$48:$V$48,'[1]3.3.5'!$X$48:$AB$48)</c:f>
              <c:numCache>
                <c:formatCode>General</c:formatCode>
                <c:ptCount val="20"/>
                <c:pt idx="0">
                  <c:v>0.16166338582677164</c:v>
                </c:pt>
                <c:pt idx="1">
                  <c:v>1.6732283464566931E-2</c:v>
                </c:pt>
                <c:pt idx="2">
                  <c:v>1.5009842519685039E-2</c:v>
                </c:pt>
                <c:pt idx="3">
                  <c:v>1.5255905511811024E-2</c:v>
                </c:pt>
                <c:pt idx="4">
                  <c:v>0.22613188976377951</c:v>
                </c:pt>
                <c:pt idx="5">
                  <c:v>1.2303149606299213E-2</c:v>
                </c:pt>
                <c:pt idx="6">
                  <c:v>2.6820866141732284E-2</c:v>
                </c:pt>
                <c:pt idx="7">
                  <c:v>3.5679133858267716E-2</c:v>
                </c:pt>
                <c:pt idx="8">
                  <c:v>1.2549212598425197E-2</c:v>
                </c:pt>
                <c:pt idx="9">
                  <c:v>2.0669291338582679E-2</c:v>
                </c:pt>
                <c:pt idx="10">
                  <c:v>3.2480314960629919E-2</c:v>
                </c:pt>
                <c:pt idx="11">
                  <c:v>2.952755905511811E-2</c:v>
                </c:pt>
                <c:pt idx="12">
                  <c:v>1.4025590551181102E-2</c:v>
                </c:pt>
                <c:pt idx="13">
                  <c:v>0.17396653543307086</c:v>
                </c:pt>
                <c:pt idx="14">
                  <c:v>3.3956692913385829E-2</c:v>
                </c:pt>
                <c:pt idx="15">
                  <c:v>2.6574803149606301E-2</c:v>
                </c:pt>
                <c:pt idx="16">
                  <c:v>6.4960629921259838E-2</c:v>
                </c:pt>
                <c:pt idx="17">
                  <c:v>4.9458661417322837E-2</c:v>
                </c:pt>
                <c:pt idx="18">
                  <c:v>2.8051181102362203E-2</c:v>
                </c:pt>
                <c:pt idx="19">
                  <c:v>2.8051181102362203E-2</c:v>
                </c:pt>
              </c:numCache>
            </c:numRef>
          </c:val>
          <c:extLst xmlns:c15="http://schemas.microsoft.com/office/drawing/2012/chart">
            <c:ext xmlns:c16="http://schemas.microsoft.com/office/drawing/2014/chart" uri="{C3380CC4-5D6E-409C-BE32-E72D297353CC}">
              <c16:uniqueId val="{00000003-A7D4-4CC3-B4AE-A440DE97BE04}"/>
            </c:ext>
          </c:extLst>
        </c:ser>
        <c:ser>
          <c:idx val="1"/>
          <c:order val="2"/>
          <c:tx>
            <c:strRef>
              <c:f>'[1]3.3.5'!$A$49</c:f>
              <c:strCache>
                <c:ptCount val="1"/>
                <c:pt idx="0">
                  <c:v>2022-2023</c:v>
                </c:pt>
              </c:strCache>
            </c:strRef>
          </c:tx>
          <c:spPr>
            <a:solidFill>
              <a:schemeClr val="accent2"/>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'[1]3.3.5'!$B$6:$AB$6</c15:sqref>
                  </c15:fullRef>
                </c:ext>
              </c:extLst>
              <c:f>('[1]3.3.5'!$B$6:$I$6,'[1]3.3.5'!$P$6:$V$6,'[1]3.3.5'!$X$6:$AB$6)</c:f>
              <c:strCache>
                <c:ptCount val="20"/>
                <c:pt idx="0">
                  <c:v>Accommodation
&amp; food services</c:v>
                </c:pt>
                <c:pt idx="1">
                  <c:v>Administrative
&amp; support services</c:v>
                </c:pt>
                <c:pt idx="2">
                  <c:v>Agriculture, forestry &amp; 
fishing</c:v>
                </c:pt>
                <c:pt idx="3">
                  <c:v>Arts &amp; 
recreation services</c:v>
                </c:pt>
                <c:pt idx="4">
                  <c:v>Construction </c:v>
                </c:pt>
                <c:pt idx="5">
                  <c:v>Education &amp; training</c:v>
                </c:pt>
                <c:pt idx="6">
                  <c:v>Electricity, gas, water &amp; waste services</c:v>
                </c:pt>
                <c:pt idx="7">
                  <c:v>Financial and insurances services</c:v>
                </c:pt>
                <c:pt idx="8">
                  <c:v>Health care &amp; social assistance</c:v>
                </c:pt>
                <c:pt idx="9">
                  <c:v>Information 
media &amp; tele- communications</c:v>
                </c:pt>
                <c:pt idx="10">
                  <c:v>Labour hire</c:v>
                </c:pt>
                <c:pt idx="11">
                  <c:v>Manufacturing</c:v>
                </c:pt>
                <c:pt idx="12">
                  <c:v>Mining</c:v>
                </c:pt>
                <c:pt idx="13">
                  <c:v>Other (business &amp; personal) services</c:v>
                </c:pt>
                <c:pt idx="14">
                  <c:v>Professional, scientific &amp; technical services</c:v>
                </c:pt>
                <c:pt idx="15">
                  <c:v>Public administration 
&amp; safety</c:v>
                </c:pt>
                <c:pt idx="16">
                  <c:v>Rental, hiring 
&amp; real estate services</c:v>
                </c:pt>
                <c:pt idx="17">
                  <c:v>Retail trade</c:v>
                </c:pt>
                <c:pt idx="18">
                  <c:v>Transport, postal &amp; warehousing</c:v>
                </c:pt>
                <c:pt idx="19">
                  <c:v>Wholesale trade</c:v>
                </c:pt>
              </c:strCache>
            </c:strRef>
          </c:cat>
          <c:val>
            <c:numRef>
              <c:extLst>
                <c:ext xmlns:c15="http://schemas.microsoft.com/office/drawing/2012/chart" uri="{02D57815-91ED-43cb-92C2-25804820EDAC}">
                  <c15:fullRef>
                    <c15:sqref>'[1]3.3.5'!$B$49:$AB$49</c15:sqref>
                  </c15:fullRef>
                </c:ext>
              </c:extLst>
              <c:f>('[1]3.3.5'!$B$49:$I$49,'[1]3.3.5'!$P$49:$V$49,'[1]3.3.5'!$X$49:$AB$49)</c:f>
              <c:numCache>
                <c:formatCode>General</c:formatCode>
                <c:ptCount val="20"/>
                <c:pt idx="0">
                  <c:v>0.15349264705882354</c:v>
                </c:pt>
                <c:pt idx="1">
                  <c:v>2.7022058823529413E-2</c:v>
                </c:pt>
                <c:pt idx="2">
                  <c:v>1.0477941176470587E-2</c:v>
                </c:pt>
                <c:pt idx="3">
                  <c:v>1.9117647058823531E-2</c:v>
                </c:pt>
                <c:pt idx="4">
                  <c:v>0.2832720588235294</c:v>
                </c:pt>
                <c:pt idx="5">
                  <c:v>8.2720588235294119E-3</c:v>
                </c:pt>
                <c:pt idx="6">
                  <c:v>2.6654411764705881E-2</c:v>
                </c:pt>
                <c:pt idx="7">
                  <c:v>2.6470588235294117E-2</c:v>
                </c:pt>
                <c:pt idx="8">
                  <c:v>1.636029411764706E-2</c:v>
                </c:pt>
                <c:pt idx="9">
                  <c:v>2.9411764705882353E-2</c:v>
                </c:pt>
                <c:pt idx="10">
                  <c:v>3.6029411764705879E-2</c:v>
                </c:pt>
                <c:pt idx="11">
                  <c:v>3.7499999999999999E-2</c:v>
                </c:pt>
                <c:pt idx="12">
                  <c:v>9.7426470588235295E-3</c:v>
                </c:pt>
                <c:pt idx="13">
                  <c:v>0.10863970588235294</c:v>
                </c:pt>
                <c:pt idx="14">
                  <c:v>3.6764705882352942E-2</c:v>
                </c:pt>
                <c:pt idx="15">
                  <c:v>3.5477941176470587E-2</c:v>
                </c:pt>
                <c:pt idx="16">
                  <c:v>6.6911764705882351E-2</c:v>
                </c:pt>
                <c:pt idx="17">
                  <c:v>4.2095588235294121E-2</c:v>
                </c:pt>
                <c:pt idx="18">
                  <c:v>2.1323529411764706E-2</c:v>
                </c:pt>
                <c:pt idx="19">
                  <c:v>2.1323529411764706E-2</c:v>
                </c:pt>
              </c:numCache>
            </c:numRef>
          </c:val>
          <c:extLst xmlns:c15="http://schemas.microsoft.com/office/drawing/2012/chart">
            <c:ext xmlns:c16="http://schemas.microsoft.com/office/drawing/2014/chart" uri="{C3380CC4-5D6E-409C-BE32-E72D297353CC}">
              <c16:uniqueId val="{00000004-A7D4-4CC3-B4AE-A440DE97BE04}"/>
            </c:ext>
          </c:extLst>
        </c:ser>
        <c:ser>
          <c:idx val="2"/>
          <c:order val="3"/>
          <c:tx>
            <c:strRef>
              <c:f>'[1]3.3.5'!$A$50</c:f>
              <c:strCache>
                <c:ptCount val="1"/>
                <c:pt idx="0">
                  <c:v>2023-2024</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'[1]3.3.5'!$B$6:$AB$6</c15:sqref>
                  </c15:fullRef>
                </c:ext>
              </c:extLst>
              <c:f>('[1]3.3.5'!$B$6:$I$6,'[1]3.3.5'!$P$6:$V$6,'[1]3.3.5'!$X$6:$AB$6)</c:f>
              <c:strCache>
                <c:ptCount val="20"/>
                <c:pt idx="0">
                  <c:v>Accommodation
&amp; food services</c:v>
                </c:pt>
                <c:pt idx="1">
                  <c:v>Administrative
&amp; support services</c:v>
                </c:pt>
                <c:pt idx="2">
                  <c:v>Agriculture, forestry &amp; 
fishing</c:v>
                </c:pt>
                <c:pt idx="3">
                  <c:v>Arts &amp; 
recreation services</c:v>
                </c:pt>
                <c:pt idx="4">
                  <c:v>Construction </c:v>
                </c:pt>
                <c:pt idx="5">
                  <c:v>Education &amp; training</c:v>
                </c:pt>
                <c:pt idx="6">
                  <c:v>Electricity, gas, water &amp; waste services</c:v>
                </c:pt>
                <c:pt idx="7">
                  <c:v>Financial and insurances services</c:v>
                </c:pt>
                <c:pt idx="8">
                  <c:v>Health care &amp; social assistance</c:v>
                </c:pt>
                <c:pt idx="9">
                  <c:v>Information 
media &amp; tele- communications</c:v>
                </c:pt>
                <c:pt idx="10">
                  <c:v>Labour hire</c:v>
                </c:pt>
                <c:pt idx="11">
                  <c:v>Manufacturing</c:v>
                </c:pt>
                <c:pt idx="12">
                  <c:v>Mining</c:v>
                </c:pt>
                <c:pt idx="13">
                  <c:v>Other (business &amp; personal) services</c:v>
                </c:pt>
                <c:pt idx="14">
                  <c:v>Professional, scientific &amp; technical services</c:v>
                </c:pt>
                <c:pt idx="15">
                  <c:v>Public administration 
&amp; safety</c:v>
                </c:pt>
                <c:pt idx="16">
                  <c:v>Rental, hiring 
&amp; real estate services</c:v>
                </c:pt>
                <c:pt idx="17">
                  <c:v>Retail trade</c:v>
                </c:pt>
                <c:pt idx="18">
                  <c:v>Transport, postal &amp; warehousing</c:v>
                </c:pt>
                <c:pt idx="19">
                  <c:v>Wholesale trade</c:v>
                </c:pt>
              </c:strCache>
            </c:strRef>
          </c:cat>
          <c:val>
            <c:numRef>
              <c:extLst>
                <c:ext xmlns:c15="http://schemas.microsoft.com/office/drawing/2012/chart" uri="{02D57815-91ED-43cb-92C2-25804820EDAC}">
                  <c15:fullRef>
                    <c15:sqref>'[1]3.3.5'!$B$50:$AB$50</c15:sqref>
                  </c15:fullRef>
                </c:ext>
              </c:extLst>
              <c:f>('[1]3.3.5'!$B$50:$I$50,'[1]3.3.5'!$P$50:$V$50,'[1]3.3.5'!$X$50:$AB$50)</c:f>
              <c:numCache>
                <c:formatCode>General</c:formatCode>
                <c:ptCount val="20"/>
                <c:pt idx="0">
                  <c:v>0.15422535211267605</c:v>
                </c:pt>
                <c:pt idx="1">
                  <c:v>3.1971830985915495E-2</c:v>
                </c:pt>
                <c:pt idx="2">
                  <c:v>1.2394366197183098E-2</c:v>
                </c:pt>
                <c:pt idx="3">
                  <c:v>1.563380281690141E-2</c:v>
                </c:pt>
                <c:pt idx="4">
                  <c:v>0.27492957746478874</c:v>
                </c:pt>
                <c:pt idx="5">
                  <c:v>6.4788732394366194E-3</c:v>
                </c:pt>
                <c:pt idx="6">
                  <c:v>2.8169014084507043E-2</c:v>
                </c:pt>
                <c:pt idx="7">
                  <c:v>2.3943661971830985E-2</c:v>
                </c:pt>
                <c:pt idx="8">
                  <c:v>2.2676056338028168E-2</c:v>
                </c:pt>
                <c:pt idx="9">
                  <c:v>2.4366197183098591E-2</c:v>
                </c:pt>
                <c:pt idx="10">
                  <c:v>2.8591549295774649E-2</c:v>
                </c:pt>
                <c:pt idx="11">
                  <c:v>4.5633802816901409E-2</c:v>
                </c:pt>
                <c:pt idx="12">
                  <c:v>9.8591549295774655E-3</c:v>
                </c:pt>
                <c:pt idx="13">
                  <c:v>0.10450704225352113</c:v>
                </c:pt>
                <c:pt idx="14">
                  <c:v>4.4366197183098595E-2</c:v>
                </c:pt>
                <c:pt idx="15">
                  <c:v>2.6338028169014083E-2</c:v>
                </c:pt>
                <c:pt idx="16">
                  <c:v>6.5774647887323942E-2</c:v>
                </c:pt>
                <c:pt idx="17">
                  <c:v>5.253521126760563E-2</c:v>
                </c:pt>
                <c:pt idx="18">
                  <c:v>1.9718309859154931E-2</c:v>
                </c:pt>
                <c:pt idx="19">
                  <c:v>1.9718309859154931E-2</c:v>
                </c:pt>
              </c:numCache>
            </c:numRef>
          </c:val>
          <c:extLst>
            <c:ext xmlns:c16="http://schemas.microsoft.com/office/drawing/2014/chart" uri="{C3380CC4-5D6E-409C-BE32-E72D297353CC}">
              <c16:uniqueId val="{00000005-A7D4-4CC3-B4AE-A440DE97BE04}"/>
            </c:ext>
          </c:extLst>
        </c:ser>
        <c:ser>
          <c:idx val="3"/>
          <c:order val="4"/>
          <c:tx>
            <c:strRef>
              <c:f>'3.3.5'!$A$52</c:f>
              <c:strCache>
                <c:ptCount val="1"/>
                <c:pt idx="0">
                  <c:v>2024-2025</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Lit>
              <c:ptCount val="20"/>
              <c:pt idx="0">
                <c:v>Accommodation
&amp; food services</c:v>
              </c:pt>
              <c:pt idx="1">
                <c:v>Administrative
&amp; support services</c:v>
              </c:pt>
              <c:pt idx="2">
                <c:v>Agriculture, forestry &amp; 
fishing</c:v>
              </c:pt>
              <c:pt idx="3">
                <c:v>Arts &amp; 
recreation services</c:v>
              </c:pt>
              <c:pt idx="4">
                <c:v>Construction </c:v>
              </c:pt>
              <c:pt idx="5">
                <c:v>Education &amp; training</c:v>
              </c:pt>
              <c:pt idx="6">
                <c:v>Electricity, gas, water &amp; waste services</c:v>
              </c:pt>
              <c:pt idx="7">
                <c:v>Financial and insurances services</c:v>
              </c:pt>
              <c:pt idx="8">
                <c:v>Health care &amp; social assistance</c:v>
              </c:pt>
              <c:pt idx="9">
                <c:v>Information 
media &amp; tele- communications</c:v>
              </c:pt>
              <c:pt idx="10">
                <c:v>Labour hire</c:v>
              </c:pt>
              <c:pt idx="11">
                <c:v>Manufacturing</c:v>
              </c:pt>
              <c:pt idx="12">
                <c:v>Mining</c:v>
              </c:pt>
              <c:pt idx="13">
                <c:v>Other (business &amp; personal) services</c:v>
              </c:pt>
              <c:pt idx="14">
                <c:v>Professional, scientific &amp; technical services</c:v>
              </c:pt>
              <c:pt idx="15">
                <c:v>Public administration 
&amp; safety</c:v>
              </c:pt>
              <c:pt idx="16">
                <c:v>Rental, hiring 
&amp; real estate services</c:v>
              </c:pt>
              <c:pt idx="17">
                <c:v>Retail trade</c:v>
              </c:pt>
              <c:pt idx="18">
                <c:v>Transport, postal &amp; warehousing</c:v>
              </c:pt>
              <c:pt idx="19">
                <c:v>Wholesale trade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'3.3.5'!$B$52:$AB$52</c15:sqref>
                  </c15:fullRef>
                </c:ext>
              </c:extLst>
              <c:f>('3.3.5'!$B$52:$I$52,'3.3.5'!$P$52:$V$52,'3.3.5'!$X$52:$AB$52)</c:f>
              <c:numCache>
                <c:formatCode>0.0%</c:formatCode>
                <c:ptCount val="20"/>
                <c:pt idx="0">
                  <c:v>0.16567553468961921</c:v>
                </c:pt>
                <c:pt idx="1">
                  <c:v>3.6828377673448098E-2</c:v>
                </c:pt>
                <c:pt idx="2">
                  <c:v>1.1058946270213876E-2</c:v>
                </c:pt>
                <c:pt idx="3">
                  <c:v>2.1178925404277515E-2</c:v>
                </c:pt>
                <c:pt idx="4">
                  <c:v>0.24632237871674492</c:v>
                </c:pt>
                <c:pt idx="5">
                  <c:v>7.9290558163797598E-3</c:v>
                </c:pt>
                <c:pt idx="6">
                  <c:v>2.4830464267083987E-2</c:v>
                </c:pt>
                <c:pt idx="7">
                  <c:v>2.7543035993740219E-2</c:v>
                </c:pt>
                <c:pt idx="8">
                  <c:v>2.7647365675534691E-2</c:v>
                </c:pt>
                <c:pt idx="9">
                  <c:v>2.2952529994783515E-2</c:v>
                </c:pt>
                <c:pt idx="10">
                  <c:v>2.5769431403234219E-2</c:v>
                </c:pt>
                <c:pt idx="11">
                  <c:v>4.4444444444444446E-2</c:v>
                </c:pt>
                <c:pt idx="12">
                  <c:v>9.2853416797078776E-3</c:v>
                </c:pt>
                <c:pt idx="13">
                  <c:v>0.10996348461137194</c:v>
                </c:pt>
                <c:pt idx="14">
                  <c:v>4.9243609806990087E-2</c:v>
                </c:pt>
                <c:pt idx="15">
                  <c:v>2.3369848721961399E-2</c:v>
                </c:pt>
                <c:pt idx="16">
                  <c:v>7.0213875847678658E-2</c:v>
                </c:pt>
                <c:pt idx="17">
                  <c:v>5.3312467396974442E-2</c:v>
                </c:pt>
                <c:pt idx="18">
                  <c:v>1.7840375586854459E-2</c:v>
                </c:pt>
                <c:pt idx="19">
                  <c:v>1.7840375586854459E-2</c:v>
                </c:pt>
              </c:numCache>
            </c:numRef>
          </c:val>
          <c:extLst>
            <c:ext xmlns:c16="http://schemas.microsoft.com/office/drawing/2014/chart" uri="{C3380CC4-5D6E-409C-BE32-E72D297353CC}">
              <c16:uniqueId val="{00000000-D236-40F6-9AE6-01E22FFAE64D}"/>
            </c:ext>
          </c:extLst>
        </c:ser>
        <c:dLbls>
          <c:showLegendKey val="0"/>
          <c:showVal val="1"/>
          <c:showCatName val="0"/>
          <c:showSerName val="0"/>
          <c:showPercent val="0"/>
          <c:showBubbleSize val="0"/>
        </c:dLbls>
        <c:gapWidth val="150"/>
        <c:axId val="170865024"/>
        <c:axId val="170866560"/>
        <c:extLst/>
      </c:barChart>
      <c:catAx>
        <c:axId val="170865024"/>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70866560"/>
        <c:crosses val="autoZero"/>
        <c:auto val="1"/>
        <c:lblAlgn val="ctr"/>
        <c:lblOffset val="100"/>
        <c:noMultiLvlLbl val="0"/>
      </c:catAx>
      <c:valAx>
        <c:axId val="17086656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0865024"/>
        <c:crosses val="autoZero"/>
        <c:crossBetween val="between"/>
        <c:majorUnit val="0.1"/>
      </c:valAx>
      <c:spPr>
        <a:solidFill>
          <a:schemeClr val="bg1"/>
        </a:solidFill>
        <a:ln>
          <a:noFill/>
        </a:ln>
        <a:effectLst/>
      </c:spPr>
    </c:plotArea>
    <c:legend>
      <c:legendPos val="r"/>
      <c:layout>
        <c:manualLayout>
          <c:xMode val="edge"/>
          <c:yMode val="edge"/>
          <c:x val="0.966085706716868"/>
          <c:y val="0.19116275514104425"/>
          <c:w val="2.6307874861305147E-2"/>
          <c:h val="0.468103137593237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729629369793888E-2"/>
          <c:y val="0.13021845346254798"/>
          <c:w val="0.90397854518331111"/>
          <c:h val="0.66120413109280884"/>
        </c:manualLayout>
      </c:layout>
      <c:barChart>
        <c:barDir val="col"/>
        <c:grouping val="clustered"/>
        <c:varyColors val="0"/>
        <c:ser>
          <c:idx val="2"/>
          <c:order val="0"/>
          <c:tx>
            <c:strRef>
              <c:f>'[1]3.3.6'!$A$47</c:f>
              <c:strCache>
                <c:ptCount val="1"/>
                <c:pt idx="0">
                  <c:v>2020-2021</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'[1]3.3.6'!$B$6:$P$6</c15:sqref>
                  </c15:fullRef>
                </c:ext>
              </c:extLst>
              <c:f>'[1]3.3.6'!$B$6:$O$6</c:f>
              <c:strCache>
                <c:ptCount val="14"/>
                <c:pt idx="0">
                  <c:v>Under capitalisation</c:v>
                </c:pt>
                <c:pt idx="1">
                  <c:v>Poor financial control including lack of records</c:v>
                </c:pt>
                <c:pt idx="2">
                  <c:v>Poor management 
of accounts receivable</c:v>
                </c:pt>
                <c:pt idx="3">
                  <c:v>Poor strategic management 
of business</c:v>
                </c:pt>
                <c:pt idx="4">
                  <c:v>Inadequate 
cash flow or 
high cash use</c:v>
                </c:pt>
                <c:pt idx="5">
                  <c:v>Poor economic conditions</c:v>
                </c:pt>
                <c:pt idx="6">
                  <c:v>Natural disaster</c:v>
                </c:pt>
                <c:pt idx="7">
                  <c:v>Fraud</c:v>
                </c:pt>
                <c:pt idx="8">
                  <c:v>DOCA failed</c:v>
                </c:pt>
                <c:pt idx="9">
                  <c:v>Dispute among directors</c:v>
                </c:pt>
                <c:pt idx="10">
                  <c:v>Trading losses</c:v>
                </c:pt>
                <c:pt idx="11">
                  <c:v>Industry restructuring</c:v>
                </c:pt>
                <c:pt idx="12">
                  <c:v>Business 
restructuring</c:v>
                </c:pt>
                <c:pt idx="13">
                  <c:v>Other</c:v>
                </c:pt>
              </c:strCache>
            </c:strRef>
          </c:cat>
          <c:val>
            <c:numRef>
              <c:extLst>
                <c:ext xmlns:c15="http://schemas.microsoft.com/office/drawing/2012/chart" uri="{02D57815-91ED-43cb-92C2-25804820EDAC}">
                  <c15:fullRef>
                    <c15:sqref>'[1]3.3.6'!$B$47:$P$47</c15:sqref>
                  </c15:fullRef>
                </c:ext>
              </c:extLst>
              <c:f>'[1]3.3.6'!$B$47:$O$47</c:f>
              <c:numCache>
                <c:formatCode>General</c:formatCode>
                <c:ptCount val="14"/>
                <c:pt idx="0">
                  <c:v>0.25171311100959343</c:v>
                </c:pt>
                <c:pt idx="1">
                  <c:v>0.32594792142530837</c:v>
                </c:pt>
                <c:pt idx="2">
                  <c:v>0.12539972590223847</c:v>
                </c:pt>
                <c:pt idx="3">
                  <c:v>0.4369575148469621</c:v>
                </c:pt>
                <c:pt idx="4">
                  <c:v>0.53700319780721795</c:v>
                </c:pt>
                <c:pt idx="5">
                  <c:v>0.24714481498401097</c:v>
                </c:pt>
                <c:pt idx="6">
                  <c:v>3.0379168570123342E-2</c:v>
                </c:pt>
                <c:pt idx="7">
                  <c:v>3.9058931018730016E-2</c:v>
                </c:pt>
                <c:pt idx="8">
                  <c:v>9.3650068524440376E-3</c:v>
                </c:pt>
                <c:pt idx="9">
                  <c:v>4.0201005025125629E-2</c:v>
                </c:pt>
                <c:pt idx="10">
                  <c:v>0.44221105527638194</c:v>
                </c:pt>
                <c:pt idx="11">
                  <c:v>1.4846962083142987E-2</c:v>
                </c:pt>
                <c:pt idx="12">
                  <c:v>1.3019643672910005E-2</c:v>
                </c:pt>
                <c:pt idx="13">
                  <c:v>0.46916400182731843</c:v>
                </c:pt>
              </c:numCache>
            </c:numRef>
          </c:val>
          <c:extLst>
            <c:ext xmlns:c16="http://schemas.microsoft.com/office/drawing/2014/chart" uri="{C3380CC4-5D6E-409C-BE32-E72D297353CC}">
              <c16:uniqueId val="{00000002-8CF2-4EFD-8337-DCDFB1A803A5}"/>
            </c:ext>
          </c:extLst>
        </c:ser>
        <c:ser>
          <c:idx val="3"/>
          <c:order val="1"/>
          <c:tx>
            <c:strRef>
              <c:f>'[1]3.3.6'!$A$48</c:f>
              <c:strCache>
                <c:ptCount val="1"/>
                <c:pt idx="0">
                  <c:v>2021-2022</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'[1]3.3.6'!$B$6:$P$6</c15:sqref>
                  </c15:fullRef>
                </c:ext>
              </c:extLst>
              <c:f>'[1]3.3.6'!$B$6:$O$6</c:f>
              <c:strCache>
                <c:ptCount val="14"/>
                <c:pt idx="0">
                  <c:v>Under capitalisation</c:v>
                </c:pt>
                <c:pt idx="1">
                  <c:v>Poor financial control including lack of records</c:v>
                </c:pt>
                <c:pt idx="2">
                  <c:v>Poor management 
of accounts receivable</c:v>
                </c:pt>
                <c:pt idx="3">
                  <c:v>Poor strategic management 
of business</c:v>
                </c:pt>
                <c:pt idx="4">
                  <c:v>Inadequate 
cash flow or 
high cash use</c:v>
                </c:pt>
                <c:pt idx="5">
                  <c:v>Poor economic conditions</c:v>
                </c:pt>
                <c:pt idx="6">
                  <c:v>Natural disaster</c:v>
                </c:pt>
                <c:pt idx="7">
                  <c:v>Fraud</c:v>
                </c:pt>
                <c:pt idx="8">
                  <c:v>DOCA failed</c:v>
                </c:pt>
                <c:pt idx="9">
                  <c:v>Dispute among directors</c:v>
                </c:pt>
                <c:pt idx="10">
                  <c:v>Trading losses</c:v>
                </c:pt>
                <c:pt idx="11">
                  <c:v>Industry restructuring</c:v>
                </c:pt>
                <c:pt idx="12">
                  <c:v>Business 
restructuring</c:v>
                </c:pt>
                <c:pt idx="13">
                  <c:v>Other</c:v>
                </c:pt>
              </c:strCache>
            </c:strRef>
          </c:cat>
          <c:val>
            <c:numRef>
              <c:extLst>
                <c:ext xmlns:c15="http://schemas.microsoft.com/office/drawing/2012/chart" uri="{02D57815-91ED-43cb-92C2-25804820EDAC}">
                  <c15:fullRef>
                    <c15:sqref>'[1]3.3.6'!$B$48:$P$48</c15:sqref>
                  </c15:fullRef>
                </c:ext>
              </c:extLst>
              <c:f>'[1]3.3.6'!$B$48:$O$48</c:f>
              <c:numCache>
                <c:formatCode>General</c:formatCode>
                <c:ptCount val="14"/>
                <c:pt idx="0">
                  <c:v>0.27436023622047245</c:v>
                </c:pt>
                <c:pt idx="1">
                  <c:v>0.32357283464566927</c:v>
                </c:pt>
                <c:pt idx="2">
                  <c:v>0.12229330708661418</c:v>
                </c:pt>
                <c:pt idx="3">
                  <c:v>0.39788385826771655</c:v>
                </c:pt>
                <c:pt idx="4">
                  <c:v>0.48720472440944884</c:v>
                </c:pt>
                <c:pt idx="5">
                  <c:v>0.31840551181102361</c:v>
                </c:pt>
                <c:pt idx="6">
                  <c:v>2.7559055118110236E-2</c:v>
                </c:pt>
                <c:pt idx="7">
                  <c:v>3.6417322834645667E-2</c:v>
                </c:pt>
                <c:pt idx="8">
                  <c:v>8.1200787401574798E-3</c:v>
                </c:pt>
                <c:pt idx="9">
                  <c:v>4.1584645669291341E-2</c:v>
                </c:pt>
                <c:pt idx="10">
                  <c:v>0.45004921259842517</c:v>
                </c:pt>
                <c:pt idx="11">
                  <c:v>5.6594488188976382E-3</c:v>
                </c:pt>
                <c:pt idx="12">
                  <c:v>9.8425196850393699E-3</c:v>
                </c:pt>
                <c:pt idx="13">
                  <c:v>0.53174212598425197</c:v>
                </c:pt>
              </c:numCache>
            </c:numRef>
          </c:val>
          <c:extLst>
            <c:ext xmlns:c16="http://schemas.microsoft.com/office/drawing/2014/chart" uri="{C3380CC4-5D6E-409C-BE32-E72D297353CC}">
              <c16:uniqueId val="{00000003-8CF2-4EFD-8337-DCDFB1A803A5}"/>
            </c:ext>
          </c:extLst>
        </c:ser>
        <c:ser>
          <c:idx val="4"/>
          <c:order val="2"/>
          <c:tx>
            <c:strRef>
              <c:f>'[1]3.3.6'!$A$49</c:f>
              <c:strCache>
                <c:ptCount val="1"/>
                <c:pt idx="0">
                  <c:v>2022-2023</c:v>
                </c:pt>
              </c:strCache>
            </c:strRef>
          </c:tx>
          <c:spPr>
            <a:solidFill>
              <a:schemeClr val="accent5"/>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'[1]3.3.6'!$B$6:$P$6</c15:sqref>
                  </c15:fullRef>
                </c:ext>
              </c:extLst>
              <c:f>'[1]3.3.6'!$B$6:$O$6</c:f>
              <c:strCache>
                <c:ptCount val="14"/>
                <c:pt idx="0">
                  <c:v>Under capitalisation</c:v>
                </c:pt>
                <c:pt idx="1">
                  <c:v>Poor financial control including lack of records</c:v>
                </c:pt>
                <c:pt idx="2">
                  <c:v>Poor management 
of accounts receivable</c:v>
                </c:pt>
                <c:pt idx="3">
                  <c:v>Poor strategic management 
of business</c:v>
                </c:pt>
                <c:pt idx="4">
                  <c:v>Inadequate 
cash flow or 
high cash use</c:v>
                </c:pt>
                <c:pt idx="5">
                  <c:v>Poor economic conditions</c:v>
                </c:pt>
                <c:pt idx="6">
                  <c:v>Natural disaster</c:v>
                </c:pt>
                <c:pt idx="7">
                  <c:v>Fraud</c:v>
                </c:pt>
                <c:pt idx="8">
                  <c:v>DOCA failed</c:v>
                </c:pt>
                <c:pt idx="9">
                  <c:v>Dispute among directors</c:v>
                </c:pt>
                <c:pt idx="10">
                  <c:v>Trading losses</c:v>
                </c:pt>
                <c:pt idx="11">
                  <c:v>Industry restructuring</c:v>
                </c:pt>
                <c:pt idx="12">
                  <c:v>Business 
restructuring</c:v>
                </c:pt>
                <c:pt idx="13">
                  <c:v>Other</c:v>
                </c:pt>
              </c:strCache>
            </c:strRef>
          </c:cat>
          <c:val>
            <c:numRef>
              <c:extLst>
                <c:ext xmlns:c15="http://schemas.microsoft.com/office/drawing/2012/chart" uri="{02D57815-91ED-43cb-92C2-25804820EDAC}">
                  <c15:fullRef>
                    <c15:sqref>'[1]3.3.6'!$B$49:$P$49</c15:sqref>
                  </c15:fullRef>
                </c:ext>
              </c:extLst>
              <c:f>'[1]3.3.6'!$B$49:$O$49</c:f>
              <c:numCache>
                <c:formatCode>General</c:formatCode>
                <c:ptCount val="14"/>
                <c:pt idx="0">
                  <c:v>0.27702205882352943</c:v>
                </c:pt>
                <c:pt idx="1">
                  <c:v>0.32224264705882355</c:v>
                </c:pt>
                <c:pt idx="2">
                  <c:v>0.11764705882352941</c:v>
                </c:pt>
                <c:pt idx="3">
                  <c:v>0.42261029411764706</c:v>
                </c:pt>
                <c:pt idx="4">
                  <c:v>0.51875000000000004</c:v>
                </c:pt>
                <c:pt idx="5">
                  <c:v>0.36378676470588234</c:v>
                </c:pt>
                <c:pt idx="6">
                  <c:v>2.7941176470588237E-2</c:v>
                </c:pt>
                <c:pt idx="7">
                  <c:v>1.9301470588235295E-2</c:v>
                </c:pt>
                <c:pt idx="8">
                  <c:v>6.4338235294117644E-3</c:v>
                </c:pt>
                <c:pt idx="9">
                  <c:v>2.9779411764705881E-2</c:v>
                </c:pt>
                <c:pt idx="10">
                  <c:v>0.49080882352941174</c:v>
                </c:pt>
                <c:pt idx="11">
                  <c:v>7.5367647058823531E-3</c:v>
                </c:pt>
                <c:pt idx="12">
                  <c:v>1.0477941176470587E-2</c:v>
                </c:pt>
                <c:pt idx="13">
                  <c:v>0.50238970588235299</c:v>
                </c:pt>
              </c:numCache>
            </c:numRef>
          </c:val>
          <c:extLst>
            <c:ext xmlns:c16="http://schemas.microsoft.com/office/drawing/2014/chart" uri="{C3380CC4-5D6E-409C-BE32-E72D297353CC}">
              <c16:uniqueId val="{00000004-8CF2-4EFD-8337-DCDFB1A803A5}"/>
            </c:ext>
          </c:extLst>
        </c:ser>
        <c:ser>
          <c:idx val="6"/>
          <c:order val="3"/>
          <c:tx>
            <c:strRef>
              <c:f>'[1]3.3.6'!$A$50</c:f>
              <c:strCache>
                <c:ptCount val="1"/>
                <c:pt idx="0">
                  <c:v>2023-2024</c:v>
                </c:pt>
              </c:strCache>
            </c:strRef>
          </c:tx>
          <c:spPr>
            <a:solidFill>
              <a:schemeClr val="accent1">
                <a:lumMod val="60000"/>
              </a:schemeClr>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'[1]3.3.6'!$B$6:$P$6</c15:sqref>
                  </c15:fullRef>
                </c:ext>
              </c:extLst>
              <c:f>'[1]3.3.6'!$B$6:$O$6</c:f>
              <c:strCache>
                <c:ptCount val="14"/>
                <c:pt idx="0">
                  <c:v>Under capitalisation</c:v>
                </c:pt>
                <c:pt idx="1">
                  <c:v>Poor financial control including lack of records</c:v>
                </c:pt>
                <c:pt idx="2">
                  <c:v>Poor management 
of accounts receivable</c:v>
                </c:pt>
                <c:pt idx="3">
                  <c:v>Poor strategic management 
of business</c:v>
                </c:pt>
                <c:pt idx="4">
                  <c:v>Inadequate 
cash flow or 
high cash use</c:v>
                </c:pt>
                <c:pt idx="5">
                  <c:v>Poor economic conditions</c:v>
                </c:pt>
                <c:pt idx="6">
                  <c:v>Natural disaster</c:v>
                </c:pt>
                <c:pt idx="7">
                  <c:v>Fraud</c:v>
                </c:pt>
                <c:pt idx="8">
                  <c:v>DOCA failed</c:v>
                </c:pt>
                <c:pt idx="9">
                  <c:v>Dispute among directors</c:v>
                </c:pt>
                <c:pt idx="10">
                  <c:v>Trading losses</c:v>
                </c:pt>
                <c:pt idx="11">
                  <c:v>Industry restructuring</c:v>
                </c:pt>
                <c:pt idx="12">
                  <c:v>Business 
restructuring</c:v>
                </c:pt>
                <c:pt idx="13">
                  <c:v>Other</c:v>
                </c:pt>
              </c:strCache>
            </c:strRef>
          </c:cat>
          <c:val>
            <c:numRef>
              <c:extLst>
                <c:ext xmlns:c15="http://schemas.microsoft.com/office/drawing/2012/chart" uri="{02D57815-91ED-43cb-92C2-25804820EDAC}">
                  <c15:fullRef>
                    <c15:sqref>'[1]3.3.6'!$B$50:$P$50</c15:sqref>
                  </c15:fullRef>
                </c:ext>
              </c:extLst>
              <c:f>'[1]3.3.6'!$B$50:$O$50</c:f>
              <c:numCache>
                <c:formatCode>General</c:formatCode>
                <c:ptCount val="14"/>
                <c:pt idx="0">
                  <c:v>0.30028169014084505</c:v>
                </c:pt>
                <c:pt idx="1">
                  <c:v>0.36098591549295772</c:v>
                </c:pt>
                <c:pt idx="2">
                  <c:v>0.13</c:v>
                </c:pt>
                <c:pt idx="3">
                  <c:v>0.47971830985915492</c:v>
                </c:pt>
                <c:pt idx="4">
                  <c:v>0.53436619718309863</c:v>
                </c:pt>
                <c:pt idx="5">
                  <c:v>0.32380281690140844</c:v>
                </c:pt>
                <c:pt idx="6">
                  <c:v>3.3521126760563381E-2</c:v>
                </c:pt>
                <c:pt idx="7">
                  <c:v>2.647887323943662E-2</c:v>
                </c:pt>
                <c:pt idx="8">
                  <c:v>2.8169014084507044E-3</c:v>
                </c:pt>
                <c:pt idx="9">
                  <c:v>2.5915492957746478E-2</c:v>
                </c:pt>
                <c:pt idx="10">
                  <c:v>0.47802816901408451</c:v>
                </c:pt>
                <c:pt idx="11">
                  <c:v>7.7464788732394367E-3</c:v>
                </c:pt>
                <c:pt idx="12">
                  <c:v>9.7183098591549291E-3</c:v>
                </c:pt>
                <c:pt idx="13">
                  <c:v>0.45619718309859153</c:v>
                </c:pt>
              </c:numCache>
            </c:numRef>
          </c:val>
          <c:extLst>
            <c:ext xmlns:c16="http://schemas.microsoft.com/office/drawing/2014/chart" uri="{C3380CC4-5D6E-409C-BE32-E72D297353CC}">
              <c16:uniqueId val="{00000005-8CF2-4EFD-8337-DCDFB1A803A5}"/>
            </c:ext>
          </c:extLst>
        </c:ser>
        <c:ser>
          <c:idx val="0"/>
          <c:order val="4"/>
          <c:tx>
            <c:strRef>
              <c:f>'3.3.6'!$A$52</c:f>
              <c:strCache>
                <c:ptCount val="1"/>
                <c:pt idx="0">
                  <c:v>2024-2025</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4"/>
              <c:pt idx="0">
                <c:v>Under capitalisation</c:v>
              </c:pt>
              <c:pt idx="1">
                <c:v>Poor financial control including lack of records</c:v>
              </c:pt>
              <c:pt idx="2">
                <c:v>Poor management 
of accounts receivable</c:v>
              </c:pt>
              <c:pt idx="3">
                <c:v>Poor strategic management 
of business</c:v>
              </c:pt>
              <c:pt idx="4">
                <c:v>Inadequate 
cash flow or 
high cash use</c:v>
              </c:pt>
              <c:pt idx="5">
                <c:v>Poor economic conditions</c:v>
              </c:pt>
              <c:pt idx="6">
                <c:v>Natural disaster</c:v>
              </c:pt>
              <c:pt idx="7">
                <c:v>Fraud</c:v>
              </c:pt>
              <c:pt idx="8">
                <c:v>DOCA failed</c:v>
              </c:pt>
              <c:pt idx="9">
                <c:v>Dispute among directors</c:v>
              </c:pt>
              <c:pt idx="10">
                <c:v>Trading losses</c:v>
              </c:pt>
              <c:pt idx="11">
                <c:v>Industry restructuring</c:v>
              </c:pt>
              <c:pt idx="12">
                <c:v>Business 
restructuring</c:v>
              </c:pt>
              <c:pt idx="13">
                <c:v>Other</c:v>
              </c:pt>
              <c:pt idx="14">
                <c:v>None of the above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'3.3.6'!$B$52:$O$52</c15:sqref>
                  </c15:fullRef>
                </c:ext>
              </c:extLst>
              <c:f>'3.3.6'!$B$52:$O$52</c:f>
              <c:numCache>
                <c:formatCode>0.0%</c:formatCode>
                <c:ptCount val="14"/>
                <c:pt idx="0">
                  <c:v>0.29848721961398017</c:v>
                </c:pt>
                <c:pt idx="1">
                  <c:v>0.36202399582681272</c:v>
                </c:pt>
                <c:pt idx="2">
                  <c:v>0.12550860719874804</c:v>
                </c:pt>
                <c:pt idx="3">
                  <c:v>0.50328638497652578</c:v>
                </c:pt>
                <c:pt idx="4">
                  <c:v>0.56817944705268653</c:v>
                </c:pt>
                <c:pt idx="5">
                  <c:v>0.25456442357850806</c:v>
                </c:pt>
                <c:pt idx="6">
                  <c:v>1.5232133541992697E-2</c:v>
                </c:pt>
                <c:pt idx="7">
                  <c:v>2.0135628586332811E-2</c:v>
                </c:pt>
                <c:pt idx="8">
                  <c:v>3.9645279081898799E-3</c:v>
                </c:pt>
                <c:pt idx="9">
                  <c:v>2.4517475221700575E-2</c:v>
                </c:pt>
                <c:pt idx="10">
                  <c:v>0.49786124152321337</c:v>
                </c:pt>
                <c:pt idx="11">
                  <c:v>8.8680229525299956E-3</c:v>
                </c:pt>
                <c:pt idx="12">
                  <c:v>1.1267605633802818E-2</c:v>
                </c:pt>
                <c:pt idx="13">
                  <c:v>0.39697443922796033</c:v>
                </c:pt>
              </c:numCache>
            </c:numRef>
          </c:val>
          <c:extLst>
            <c:ext xmlns:c16="http://schemas.microsoft.com/office/drawing/2014/chart" uri="{C3380CC4-5D6E-409C-BE32-E72D297353CC}">
              <c16:uniqueId val="{00000000-9A96-4A68-AD0E-921075D6F257}"/>
            </c:ext>
          </c:extLst>
        </c:ser>
        <c:dLbls>
          <c:dLblPos val="outEnd"/>
          <c:showLegendKey val="0"/>
          <c:showVal val="1"/>
          <c:showCatName val="0"/>
          <c:showSerName val="0"/>
          <c:showPercent val="0"/>
          <c:showBubbleSize val="0"/>
        </c:dLbls>
        <c:gapWidth val="219"/>
        <c:axId val="181353472"/>
        <c:axId val="181367552"/>
        <c:extLst/>
      </c:barChart>
      <c:catAx>
        <c:axId val="1813534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367552"/>
        <c:crosses val="autoZero"/>
        <c:auto val="1"/>
        <c:lblAlgn val="ctr"/>
        <c:lblOffset val="100"/>
        <c:noMultiLvlLbl val="0"/>
      </c:catAx>
      <c:valAx>
        <c:axId val="181367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353472"/>
        <c:crosses val="autoZero"/>
        <c:crossBetween val="between"/>
        <c:majorUnit val="0.1"/>
      </c:valAx>
      <c:spPr>
        <a:noFill/>
        <a:ln>
          <a:noFill/>
        </a:ln>
        <a:effectLst/>
      </c:spPr>
    </c:plotArea>
    <c:legend>
      <c:legendPos val="r"/>
      <c:layout>
        <c:manualLayout>
          <c:xMode val="edge"/>
          <c:yMode val="edge"/>
          <c:x val="0.9194625727232103"/>
          <c:y val="0.25364791079947124"/>
          <c:w val="4.3156451909411177E-2"/>
          <c:h val="0.432695336159903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332144941320725E-2"/>
          <c:y val="0.10919217027372385"/>
          <c:w val="0.87981031632211892"/>
          <c:h val="0.65129915212472433"/>
        </c:manualLayout>
      </c:layout>
      <c:barChart>
        <c:barDir val="col"/>
        <c:grouping val="clustered"/>
        <c:varyColors val="0"/>
        <c:ser>
          <c:idx val="0"/>
          <c:order val="1"/>
          <c:tx>
            <c:strRef>
              <c:f>'[1]3.3.7'!$A$46</c:f>
              <c:strCache>
                <c:ptCount val="1"/>
                <c:pt idx="0">
                  <c:v>2019-2020*</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'[2]3.3.7'!$B$7:$P$7</c15:sqref>
                  </c15:fullRef>
                </c:ext>
              </c:extLst>
              <c:f>('[2]3.3.7'!$B$7,'[2]3.3.7'!$D$7:$I$7,'[2]3.3.7'!$K$7:$P$7)</c:f>
              <c:numCache>
                <c:formatCode>General</c:formatCode>
                <c:ptCount val="13"/>
              </c:numCache>
            </c:numRef>
          </c:cat>
          <c:val>
            <c:numRef>
              <c:extLst>
                <c:ext xmlns:c15="http://schemas.microsoft.com/office/drawing/2012/chart" uri="{02D57815-91ED-43cb-92C2-25804820EDAC}">
                  <c15:fullRef>
                    <c15:sqref>'[2]3.3.7'!$B$46:$P$46</c15:sqref>
                  </c15:fullRef>
                </c:ext>
              </c:extLst>
              <c:f>('[2]3.3.7'!$B$46,'[2]3.3.7'!$D$46:$I$46,'[2]3.3.7'!$K$46:$P$46)</c:f>
              <c:numCache>
                <c:formatCode>General</c:formatCode>
                <c:ptCount val="13"/>
              </c:numCache>
            </c:numRef>
          </c:val>
          <c:extLst>
            <c:ext xmlns:c16="http://schemas.microsoft.com/office/drawing/2014/chart" uri="{C3380CC4-5D6E-409C-BE32-E72D297353CC}">
              <c16:uniqueId val="{00000000-2C83-495F-926A-69F40A3874E3}"/>
            </c:ext>
          </c:extLst>
        </c:ser>
        <c:ser>
          <c:idx val="1"/>
          <c:order val="2"/>
          <c:tx>
            <c:strRef>
              <c:f>'[1]3.3.7'!$A$47</c:f>
              <c:strCache>
                <c:ptCount val="1"/>
                <c:pt idx="0">
                  <c:v>2019-2020**</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'[2]3.3.7'!$B$7:$P$7</c15:sqref>
                  </c15:fullRef>
                </c:ext>
              </c:extLst>
              <c:f>('[2]3.3.7'!$B$7,'[2]3.3.7'!$D$7:$I$7,'[2]3.3.7'!$K$7:$P$7)</c:f>
              <c:numCache>
                <c:formatCode>General</c:formatCode>
                <c:ptCount val="13"/>
              </c:numCache>
            </c:numRef>
          </c:cat>
          <c:val>
            <c:numRef>
              <c:extLst>
                <c:ext xmlns:c15="http://schemas.microsoft.com/office/drawing/2012/chart" uri="{02D57815-91ED-43cb-92C2-25804820EDAC}">
                  <c15:fullRef>
                    <c15:sqref>'[2]3.3.7'!$B$47:$P$47</c15:sqref>
                  </c15:fullRef>
                </c:ext>
              </c:extLst>
              <c:f>('[2]3.3.7'!$B$47,'[2]3.3.7'!$D$47:$I$47,'[2]3.3.7'!$K$47:$P$47)</c:f>
              <c:numCache>
                <c:formatCode>General</c:formatCode>
                <c:ptCount val="13"/>
              </c:numCache>
            </c:numRef>
          </c:val>
          <c:extLst>
            <c:ext xmlns:c16="http://schemas.microsoft.com/office/drawing/2014/chart" uri="{C3380CC4-5D6E-409C-BE32-E72D297353CC}">
              <c16:uniqueId val="{00000001-2C83-495F-926A-69F40A3874E3}"/>
            </c:ext>
          </c:extLst>
        </c:ser>
        <c:ser>
          <c:idx val="2"/>
          <c:order val="3"/>
          <c:tx>
            <c:strRef>
              <c:f>'[1]3.3.7'!$A$48</c:f>
              <c:strCache>
                <c:ptCount val="1"/>
                <c:pt idx="0">
                  <c:v>2020-2021</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'[2]3.3.7'!$B$7:$P$7</c15:sqref>
                  </c15:fullRef>
                </c:ext>
              </c:extLst>
              <c:f>('[2]3.3.7'!$B$7,'[2]3.3.7'!$D$7:$I$7,'[2]3.3.7'!$K$7:$P$7)</c:f>
              <c:numCache>
                <c:formatCode>General</c:formatCode>
                <c:ptCount val="13"/>
              </c:numCache>
            </c:numRef>
          </c:cat>
          <c:val>
            <c:numRef>
              <c:extLst>
                <c:ext xmlns:c15="http://schemas.microsoft.com/office/drawing/2012/chart" uri="{02D57815-91ED-43cb-92C2-25804820EDAC}">
                  <c15:fullRef>
                    <c15:sqref>'[2]3.3.7'!$B$48:$P$48</c15:sqref>
                  </c15:fullRef>
                </c:ext>
              </c:extLst>
              <c:f>('[2]3.3.7'!$B$48,'[2]3.3.7'!$D$48:$I$48,'[2]3.3.7'!$K$48:$P$48)</c:f>
              <c:numCache>
                <c:formatCode>General</c:formatCode>
                <c:ptCount val="13"/>
              </c:numCache>
            </c:numRef>
          </c:val>
          <c:extLst>
            <c:ext xmlns:c16="http://schemas.microsoft.com/office/drawing/2014/chart" uri="{C3380CC4-5D6E-409C-BE32-E72D297353CC}">
              <c16:uniqueId val="{00000002-2C83-495F-926A-69F40A3874E3}"/>
            </c:ext>
          </c:extLst>
        </c:ser>
        <c:ser>
          <c:idx val="4"/>
          <c:order val="4"/>
          <c:tx>
            <c:strRef>
              <c:f>'[1]3.3.7'!$A$49</c:f>
              <c:strCache>
                <c:ptCount val="1"/>
                <c:pt idx="0">
                  <c:v>2021-2022</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'[2]3.3.7'!$B$7:$P$7</c15:sqref>
                  </c15:fullRef>
                </c:ext>
              </c:extLst>
              <c:f>('[2]3.3.7'!$B$7,'[2]3.3.7'!$D$7:$I$7,'[2]3.3.7'!$K$7:$P$7)</c:f>
              <c:numCache>
                <c:formatCode>General</c:formatCode>
                <c:ptCount val="13"/>
              </c:numCache>
            </c:numRef>
          </c:cat>
          <c:val>
            <c:numRef>
              <c:extLst>
                <c:ext xmlns:c15="http://schemas.microsoft.com/office/drawing/2012/chart" uri="{02D57815-91ED-43cb-92C2-25804820EDAC}">
                  <c15:fullRef>
                    <c15:sqref>'[2]3.3.7'!$B$49:$P$49</c15:sqref>
                  </c15:fullRef>
                </c:ext>
              </c:extLst>
              <c:f>('[2]3.3.7'!$B$49,'[2]3.3.7'!$D$49:$I$49,'[2]3.3.7'!$K$49:$P$49)</c:f>
              <c:numCache>
                <c:formatCode>General</c:formatCode>
                <c:ptCount val="13"/>
              </c:numCache>
            </c:numRef>
          </c:val>
          <c:extLst>
            <c:ext xmlns:c16="http://schemas.microsoft.com/office/drawing/2014/chart" uri="{C3380CC4-5D6E-409C-BE32-E72D297353CC}">
              <c16:uniqueId val="{00000003-2C83-495F-926A-69F40A3874E3}"/>
            </c:ext>
          </c:extLst>
        </c:ser>
        <c:ser>
          <c:idx val="5"/>
          <c:order val="5"/>
          <c:tx>
            <c:strRef>
              <c:f>'[1]3.3.7'!$A$50</c:f>
              <c:strCache>
                <c:ptCount val="1"/>
                <c:pt idx="0">
                  <c:v>2022-2023</c:v>
                </c:pt>
              </c:strCache>
            </c:strRef>
          </c:tx>
          <c:spPr>
            <a:solidFill>
              <a:schemeClr val="accent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'[2]3.3.7'!$B$7:$P$7</c15:sqref>
                  </c15:fullRef>
                </c:ext>
              </c:extLst>
              <c:f>('[2]3.3.7'!$B$7,'[2]3.3.7'!$D$7:$I$7,'[2]3.3.7'!$K$7:$P$7)</c:f>
              <c:numCache>
                <c:formatCode>General</c:formatCode>
                <c:ptCount val="13"/>
              </c:numCache>
            </c:numRef>
          </c:cat>
          <c:val>
            <c:numRef>
              <c:extLst>
                <c:ext xmlns:c15="http://schemas.microsoft.com/office/drawing/2012/chart" uri="{02D57815-91ED-43cb-92C2-25804820EDAC}">
                  <c15:fullRef>
                    <c15:sqref>'[2]3.3.7'!$B$50:$P$50</c15:sqref>
                  </c15:fullRef>
                </c:ext>
              </c:extLst>
              <c:f>('[2]3.3.7'!$B$50,'[2]3.3.7'!$D$50:$I$50,'[2]3.3.7'!$K$50:$P$50)</c:f>
              <c:numCache>
                <c:formatCode>General</c:formatCode>
                <c:ptCount val="13"/>
              </c:numCache>
            </c:numRef>
          </c:val>
          <c:extLst>
            <c:ext xmlns:c16="http://schemas.microsoft.com/office/drawing/2014/chart" uri="{C3380CC4-5D6E-409C-BE32-E72D297353CC}">
              <c16:uniqueId val="{00000004-2C83-495F-926A-69F40A3874E3}"/>
            </c:ext>
          </c:extLst>
        </c:ser>
        <c:ser>
          <c:idx val="6"/>
          <c:order val="6"/>
          <c:tx>
            <c:strRef>
              <c:f>'[1]3.3.7'!$A$51</c:f>
              <c:strCache>
                <c:ptCount val="1"/>
                <c:pt idx="0">
                  <c:v>2023-2024</c:v>
                </c:pt>
              </c:strCache>
            </c:strRef>
          </c:tx>
          <c:spPr>
            <a:solidFill>
              <a:schemeClr val="accent1">
                <a:lumMod val="6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'[2]3.3.7'!$B$7:$P$7</c15:sqref>
                  </c15:fullRef>
                </c:ext>
              </c:extLst>
              <c:f>('[2]3.3.7'!$B$7,'[2]3.3.7'!$D$7:$I$7,'[2]3.3.7'!$K$7:$P$7)</c:f>
              <c:numCache>
                <c:formatCode>General</c:formatCode>
                <c:ptCount val="13"/>
              </c:numCache>
            </c:numRef>
          </c:cat>
          <c:val>
            <c:numRef>
              <c:extLst>
                <c:ext xmlns:c15="http://schemas.microsoft.com/office/drawing/2012/chart" uri="{02D57815-91ED-43cb-92C2-25804820EDAC}">
                  <c15:fullRef>
                    <c15:sqref>'[2]3.3.7'!$B$51:$P$51</c15:sqref>
                  </c15:fullRef>
                </c:ext>
              </c:extLst>
              <c:f>('[2]3.3.7'!$B$51,'[2]3.3.7'!$D$51:$I$51,'[2]3.3.7'!$K$51:$P$51)</c:f>
              <c:numCache>
                <c:formatCode>General</c:formatCode>
                <c:ptCount val="13"/>
              </c:numCache>
            </c:numRef>
          </c:val>
          <c:extLst>
            <c:ext xmlns:c16="http://schemas.microsoft.com/office/drawing/2014/chart" uri="{C3380CC4-5D6E-409C-BE32-E72D297353CC}">
              <c16:uniqueId val="{00000005-2C83-495F-926A-69F40A3874E3}"/>
            </c:ext>
          </c:extLst>
        </c:ser>
        <c:dLbls>
          <c:showLegendKey val="0"/>
          <c:showVal val="1"/>
          <c:showCatName val="0"/>
          <c:showSerName val="0"/>
          <c:showPercent val="0"/>
          <c:showBubbleSize val="0"/>
        </c:dLbls>
        <c:gapWidth val="150"/>
        <c:axId val="181393664"/>
        <c:axId val="180813824"/>
        <c:extLst>
          <c:ext xmlns:c15="http://schemas.microsoft.com/office/drawing/2012/chart" uri="{02D57815-91ED-43cb-92C2-25804820EDAC}">
            <c15:filteredBarSeries>
              <c15:ser>
                <c:idx val="3"/>
                <c:order val="0"/>
                <c:tx>
                  <c:strRef>
                    <c:extLst>
                      <c:ext uri="{02D57815-91ED-43cb-92C2-25804820EDAC}">
                        <c15:formulaRef>
                          <c15:sqref>'[1]3.3.7'!$A$45</c15:sqref>
                        </c15:formulaRef>
                      </c:ext>
                    </c:extLst>
                    <c:strCache>
                      <c:ptCount val="1"/>
                      <c:pt idx="0">
                        <c:v>2018-2019</c:v>
                      </c:pt>
                    </c:strCache>
                  </c:strRef>
                </c:tx>
                <c:spPr>
                  <a:solidFill>
                    <a:schemeClr val="accent4"/>
                  </a:solidFill>
                  <a:ln>
                    <a:noFill/>
                  </a:ln>
                  <a:effectLst/>
                </c:spPr>
                <c:invertIfNegative val="0"/>
                <c:dLbls>
                  <c:numFmt formatCode="0.00%" sourceLinked="0"/>
                  <c:spPr>
                    <a:noFill/>
                    <a:ln>
                      <a:no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0"/>
                    </c:ext>
                  </c:extLst>
                </c:dLbls>
                <c:cat>
                  <c:numRef>
                    <c:extLst>
                      <c:ext uri="{02D57815-91ED-43cb-92C2-25804820EDAC}">
                        <c15:fullRef>
                          <c15:sqref>'[2]3.3.7'!$B$7:$P$7</c15:sqref>
                        </c15:fullRef>
                        <c15:formulaRef>
                          <c15:sqref>('[2]3.3.7'!$B$7,'[2]3.3.7'!$D$7:$I$7,'[2]3.3.7'!$K$7:$P$7)</c15:sqref>
                        </c15:formulaRef>
                      </c:ext>
                    </c:extLst>
                    <c:numCache>
                      <c:formatCode>General</c:formatCode>
                      <c:ptCount val="13"/>
                    </c:numCache>
                  </c:numRef>
                </c:cat>
                <c:val>
                  <c:numRef>
                    <c:extLst>
                      <c:ext uri="{02D57815-91ED-43cb-92C2-25804820EDAC}">
                        <c15:fullRef>
                          <c15:sqref>'[2]3.3.7'!$B$45:$P$45</c15:sqref>
                        </c15:fullRef>
                        <c15:formulaRef>
                          <c15:sqref>('[2]3.3.7'!$B$45,'[2]3.3.7'!$D$45:$I$45,'[2]3.3.7'!$K$45:$P$45)</c15:sqref>
                        </c15:formulaRef>
                      </c:ext>
                    </c:extLst>
                    <c:numCache>
                      <c:formatCode>General</c:formatCode>
                      <c:ptCount val="13"/>
                    </c:numCache>
                  </c:numRef>
                </c:val>
                <c:extLst>
                  <c:ext xmlns:c16="http://schemas.microsoft.com/office/drawing/2014/chart" uri="{C3380CC4-5D6E-409C-BE32-E72D297353CC}">
                    <c16:uniqueId val="{00000006-2C83-495F-926A-69F40A3874E3}"/>
                  </c:ext>
                </c:extLst>
              </c15:ser>
            </c15:filteredBarSeries>
          </c:ext>
        </c:extLst>
      </c:barChart>
      <c:catAx>
        <c:axId val="181393664"/>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0813824"/>
        <c:crosses val="autoZero"/>
        <c:auto val="1"/>
        <c:lblAlgn val="ctr"/>
        <c:lblOffset val="100"/>
        <c:noMultiLvlLbl val="0"/>
      </c:catAx>
      <c:valAx>
        <c:axId val="180813824"/>
        <c:scaling>
          <c:orientation val="minMax"/>
          <c:max val="0.5"/>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1393664"/>
        <c:crosses val="autoZero"/>
        <c:crossBetween val="between"/>
        <c:majorUnit val="0.1"/>
      </c:valAx>
      <c:spPr>
        <a:solidFill>
          <a:schemeClr val="bg1"/>
        </a:solidFill>
        <a:ln>
          <a:noFill/>
        </a:ln>
        <a:effectLst/>
      </c:spPr>
    </c:plotArea>
    <c:legend>
      <c:legendPos val="r"/>
      <c:layout>
        <c:manualLayout>
          <c:xMode val="edge"/>
          <c:yMode val="edge"/>
          <c:x val="0.93555911476675158"/>
          <c:y val="0.21864142137171355"/>
          <c:w val="5.411152971408062E-2"/>
          <c:h val="0.528034769668195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332144941320725E-2"/>
          <c:y val="0.10919217027372385"/>
          <c:w val="0.87981031632211892"/>
          <c:h val="0.65129915212472433"/>
        </c:manualLayout>
      </c:layout>
      <c:barChart>
        <c:barDir val="col"/>
        <c:grouping val="clustered"/>
        <c:varyColors val="0"/>
        <c:ser>
          <c:idx val="2"/>
          <c:order val="0"/>
          <c:tx>
            <c:strRef>
              <c:f>'3.3.7'!$A$49</c:f>
              <c:strCache>
                <c:ptCount val="1"/>
                <c:pt idx="0">
                  <c:v>2020-2021</c:v>
                </c:pt>
              </c:strCache>
            </c:strRef>
          </c:tx>
          <c:spPr>
            <a:solidFill>
              <a:schemeClr val="accent3"/>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'3.3.7'!$B$7:$P$7</c15:sqref>
                  </c15:fullRef>
                </c:ext>
              </c:extLst>
              <c:f>('3.3.7'!$B$7,'3.3.7'!$D$7:$I$7,'3.3.7'!$K$7,'3.3.7'!$M$7,'3.3.7'!$O$7:$P$7)</c:f>
              <c:strCache>
                <c:ptCount val="11"/>
                <c:pt idx="0">
                  <c:v>Less than $1</c:v>
                </c:pt>
                <c:pt idx="1">
                  <c:v>$1–$10,000</c:v>
                </c:pt>
                <c:pt idx="2">
                  <c:v>$10,001–
$20,000</c:v>
                </c:pt>
                <c:pt idx="3">
                  <c:v>$20,001–
$30,000</c:v>
                </c:pt>
                <c:pt idx="4">
                  <c:v>$30,001–
$50,000</c:v>
                </c:pt>
                <c:pt idx="5">
                  <c:v>$50,001–
$100,000</c:v>
                </c:pt>
                <c:pt idx="6">
                  <c:v>$100,001–
$250,000</c:v>
                </c:pt>
                <c:pt idx="7">
                  <c:v>$250,001 – less than $1 million</c:v>
                </c:pt>
                <c:pt idx="8">
                  <c:v>$1 million – less than $5 million</c:v>
                </c:pt>
                <c:pt idx="9">
                  <c:v>$5 million – 
$10 million</c:v>
                </c:pt>
                <c:pt idx="10">
                  <c:v>Over $10 million</c:v>
                </c:pt>
              </c:strCache>
            </c:strRef>
          </c:cat>
          <c:val>
            <c:numRef>
              <c:extLst>
                <c:ext xmlns:c15="http://schemas.microsoft.com/office/drawing/2012/chart" uri="{02D57815-91ED-43cb-92C2-25804820EDAC}">
                  <c15:fullRef>
                    <c15:sqref>'3.3.7'!$B$49:$P$49</c15:sqref>
                  </c15:fullRef>
                </c:ext>
              </c:extLst>
              <c:f>('3.3.7'!$B$49,'3.3.7'!$D$49:$I$49,'3.3.7'!$K$49,'3.3.7'!$M$49,'3.3.7'!$O$49:$P$49)</c:f>
              <c:numCache>
                <c:formatCode>#,##0</c:formatCode>
                <c:ptCount val="11"/>
                <c:pt idx="0" formatCode="0.0%">
                  <c:v>0.30584741891274553</c:v>
                </c:pt>
                <c:pt idx="1" formatCode="0.0%">
                  <c:v>0.23069894929191412</c:v>
                </c:pt>
                <c:pt idx="2" formatCode="0.0%">
                  <c:v>0.1098675194152581</c:v>
                </c:pt>
                <c:pt idx="3" formatCode="0.0%">
                  <c:v>5.0936500685244405E-2</c:v>
                </c:pt>
                <c:pt idx="4" formatCode="0.0%">
                  <c:v>5.7560529922338968E-2</c:v>
                </c:pt>
                <c:pt idx="5" formatCode="0.0%">
                  <c:v>6.2814070351758788E-2</c:v>
                </c:pt>
                <c:pt idx="6" formatCode="0.0%">
                  <c:v>6.2585655550479666E-2</c:v>
                </c:pt>
                <c:pt idx="7" formatCode="0.0%">
                  <c:v>6.8067610781178622E-2</c:v>
                </c:pt>
                <c:pt idx="8" formatCode="0.0%">
                  <c:v>3.1978072179077208E-2</c:v>
                </c:pt>
                <c:pt idx="9" formatCode="0.0%">
                  <c:v>6.8524440383736862E-3</c:v>
                </c:pt>
                <c:pt idx="10" formatCode="0.0%">
                  <c:v>1.2791228871630882E-2</c:v>
                </c:pt>
              </c:numCache>
            </c:numRef>
          </c:val>
          <c:extLst>
            <c:ext xmlns:c16="http://schemas.microsoft.com/office/drawing/2014/chart" uri="{C3380CC4-5D6E-409C-BE32-E72D297353CC}">
              <c16:uniqueId val="{00000002-728A-4AE2-86CB-3CD6160AF805}"/>
            </c:ext>
          </c:extLst>
        </c:ser>
        <c:ser>
          <c:idx val="0"/>
          <c:order val="1"/>
          <c:tx>
            <c:strRef>
              <c:f>'3.3.7'!$A$50</c:f>
              <c:strCache>
                <c:ptCount val="1"/>
                <c:pt idx="0">
                  <c:v>2021-2022</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'3.3.7'!$B$7:$P$7</c15:sqref>
                  </c15:fullRef>
                </c:ext>
              </c:extLst>
              <c:f>('3.3.7'!$B$7,'3.3.7'!$D$7:$I$7,'3.3.7'!$K$7,'3.3.7'!$M$7,'3.3.7'!$O$7:$P$7)</c:f>
              <c:strCache>
                <c:ptCount val="11"/>
                <c:pt idx="0">
                  <c:v>Less than $1</c:v>
                </c:pt>
                <c:pt idx="1">
                  <c:v>$1–$10,000</c:v>
                </c:pt>
                <c:pt idx="2">
                  <c:v>$10,001–
$20,000</c:v>
                </c:pt>
                <c:pt idx="3">
                  <c:v>$20,001–
$30,000</c:v>
                </c:pt>
                <c:pt idx="4">
                  <c:v>$30,001–
$50,000</c:v>
                </c:pt>
                <c:pt idx="5">
                  <c:v>$50,001–
$100,000</c:v>
                </c:pt>
                <c:pt idx="6">
                  <c:v>$100,001–
$250,000</c:v>
                </c:pt>
                <c:pt idx="7">
                  <c:v>$250,001 – less than $1 million</c:v>
                </c:pt>
                <c:pt idx="8">
                  <c:v>$1 million – less than $5 million</c:v>
                </c:pt>
                <c:pt idx="9">
                  <c:v>$5 million – 
$10 million</c:v>
                </c:pt>
                <c:pt idx="10">
                  <c:v>Over $10 million</c:v>
                </c:pt>
              </c:strCache>
            </c:strRef>
          </c:cat>
          <c:val>
            <c:numRef>
              <c:extLst>
                <c:ext xmlns:c15="http://schemas.microsoft.com/office/drawing/2012/chart" uri="{02D57815-91ED-43cb-92C2-25804820EDAC}">
                  <c15:fullRef>
                    <c15:sqref>'3.3.7'!$B$50:$P$50</c15:sqref>
                  </c15:fullRef>
                </c:ext>
              </c:extLst>
              <c:f>('3.3.7'!$B$50,'3.3.7'!$D$50:$I$50,'3.3.7'!$K$50,'3.3.7'!$M$50,'3.3.7'!$O$50:$P$50)</c:f>
              <c:numCache>
                <c:formatCode>#,##0</c:formatCode>
                <c:ptCount val="11"/>
                <c:pt idx="0" formatCode="0.0%">
                  <c:v>0.3063484251968504</c:v>
                </c:pt>
                <c:pt idx="1" formatCode="0.0%">
                  <c:v>0.23449803149606299</c:v>
                </c:pt>
                <c:pt idx="2" formatCode="0.0%">
                  <c:v>0.1141732283464567</c:v>
                </c:pt>
                <c:pt idx="3" formatCode="0.0%">
                  <c:v>5.0196850393700788E-2</c:v>
                </c:pt>
                <c:pt idx="4" formatCode="0.0%">
                  <c:v>6.0285433070866139E-2</c:v>
                </c:pt>
                <c:pt idx="5" formatCode="0.0%">
                  <c:v>6.742125984251969E-2</c:v>
                </c:pt>
                <c:pt idx="6" formatCode="0.0%">
                  <c:v>6.0285433070866139E-2</c:v>
                </c:pt>
                <c:pt idx="7" formatCode="0.0%">
                  <c:v>6.3730314960629919E-2</c:v>
                </c:pt>
                <c:pt idx="8" formatCode="0.0%">
                  <c:v>2.8789370078740158E-2</c:v>
                </c:pt>
                <c:pt idx="9" formatCode="0.0%">
                  <c:v>7.3818897637795275E-3</c:v>
                </c:pt>
                <c:pt idx="10" formatCode="0.0%">
                  <c:v>6.889763779527559E-3</c:v>
                </c:pt>
              </c:numCache>
            </c:numRef>
          </c:val>
          <c:extLst>
            <c:ext xmlns:c16="http://schemas.microsoft.com/office/drawing/2014/chart" uri="{C3380CC4-5D6E-409C-BE32-E72D297353CC}">
              <c16:uniqueId val="{00000002-A8FB-4CD2-B623-505703619369}"/>
            </c:ext>
          </c:extLst>
        </c:ser>
        <c:ser>
          <c:idx val="1"/>
          <c:order val="2"/>
          <c:tx>
            <c:strRef>
              <c:f>'3.3.7'!$A$51</c:f>
              <c:strCache>
                <c:ptCount val="1"/>
                <c:pt idx="0">
                  <c:v>2022-2023</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'3.3.7'!$B$7:$P$7</c15:sqref>
                  </c15:fullRef>
                </c:ext>
              </c:extLst>
              <c:f>('3.3.7'!$B$7,'3.3.7'!$D$7:$I$7,'3.3.7'!$K$7,'3.3.7'!$M$7,'3.3.7'!$O$7:$P$7)</c:f>
              <c:strCache>
                <c:ptCount val="11"/>
                <c:pt idx="0">
                  <c:v>Less than $1</c:v>
                </c:pt>
                <c:pt idx="1">
                  <c:v>$1–$10,000</c:v>
                </c:pt>
                <c:pt idx="2">
                  <c:v>$10,001–
$20,000</c:v>
                </c:pt>
                <c:pt idx="3">
                  <c:v>$20,001–
$30,000</c:v>
                </c:pt>
                <c:pt idx="4">
                  <c:v>$30,001–
$50,000</c:v>
                </c:pt>
                <c:pt idx="5">
                  <c:v>$50,001–
$100,000</c:v>
                </c:pt>
                <c:pt idx="6">
                  <c:v>$100,001–
$250,000</c:v>
                </c:pt>
                <c:pt idx="7">
                  <c:v>$250,001 – less than $1 million</c:v>
                </c:pt>
                <c:pt idx="8">
                  <c:v>$1 million – less than $5 million</c:v>
                </c:pt>
                <c:pt idx="9">
                  <c:v>$5 million – 
$10 million</c:v>
                </c:pt>
                <c:pt idx="10">
                  <c:v>Over $10 million</c:v>
                </c:pt>
              </c:strCache>
            </c:strRef>
          </c:cat>
          <c:val>
            <c:numRef>
              <c:extLst>
                <c:ext xmlns:c15="http://schemas.microsoft.com/office/drawing/2012/chart" uri="{02D57815-91ED-43cb-92C2-25804820EDAC}">
                  <c15:fullRef>
                    <c15:sqref>'3.3.7'!$B$51:$P$51</c15:sqref>
                  </c15:fullRef>
                </c:ext>
              </c:extLst>
              <c:f>('3.3.7'!$B$51,'3.3.7'!$D$51:$I$51,'3.3.7'!$K$51,'3.3.7'!$M$51,'3.3.7'!$O$51:$P$51)</c:f>
              <c:numCache>
                <c:formatCode>0.0%</c:formatCode>
                <c:ptCount val="11"/>
                <c:pt idx="0">
                  <c:v>0.29007352941176473</c:v>
                </c:pt>
                <c:pt idx="1">
                  <c:v>0.25386029411764705</c:v>
                </c:pt>
                <c:pt idx="2">
                  <c:v>0.10735294117647058</c:v>
                </c:pt>
                <c:pt idx="3">
                  <c:v>5.2205882352941178E-2</c:v>
                </c:pt>
                <c:pt idx="4">
                  <c:v>5.3124999999999999E-2</c:v>
                </c:pt>
                <c:pt idx="5">
                  <c:v>6.9485294117647062E-2</c:v>
                </c:pt>
                <c:pt idx="6">
                  <c:v>6.7279411764705879E-2</c:v>
                </c:pt>
                <c:pt idx="7">
                  <c:v>6.3970588235294112E-2</c:v>
                </c:pt>
                <c:pt idx="8">
                  <c:v>3.1066176470588236E-2</c:v>
                </c:pt>
                <c:pt idx="9">
                  <c:v>4.5955882352941178E-3</c:v>
                </c:pt>
                <c:pt idx="10">
                  <c:v>6.9852941176470592E-3</c:v>
                </c:pt>
              </c:numCache>
            </c:numRef>
          </c:val>
          <c:extLst>
            <c:ext xmlns:c16="http://schemas.microsoft.com/office/drawing/2014/chart" uri="{C3380CC4-5D6E-409C-BE32-E72D297353CC}">
              <c16:uniqueId val="{00000003-A8FB-4CD2-B623-505703619369}"/>
            </c:ext>
          </c:extLst>
        </c:ser>
        <c:ser>
          <c:idx val="3"/>
          <c:order val="3"/>
          <c:tx>
            <c:strRef>
              <c:f>'3.3.7'!$A$52</c:f>
              <c:strCache>
                <c:ptCount val="1"/>
                <c:pt idx="0">
                  <c:v>2023-2024</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'3.3.7'!$B$7:$P$7</c15:sqref>
                  </c15:fullRef>
                </c:ext>
              </c:extLst>
              <c:f>('3.3.7'!$B$7,'3.3.7'!$D$7:$I$7,'3.3.7'!$K$7,'3.3.7'!$M$7,'3.3.7'!$O$7:$P$7)</c:f>
              <c:strCache>
                <c:ptCount val="11"/>
                <c:pt idx="0">
                  <c:v>Less than $1</c:v>
                </c:pt>
                <c:pt idx="1">
                  <c:v>$1–$10,000</c:v>
                </c:pt>
                <c:pt idx="2">
                  <c:v>$10,001–
$20,000</c:v>
                </c:pt>
                <c:pt idx="3">
                  <c:v>$20,001–
$30,000</c:v>
                </c:pt>
                <c:pt idx="4">
                  <c:v>$30,001–
$50,000</c:v>
                </c:pt>
                <c:pt idx="5">
                  <c:v>$50,001–
$100,000</c:v>
                </c:pt>
                <c:pt idx="6">
                  <c:v>$100,001–
$250,000</c:v>
                </c:pt>
                <c:pt idx="7">
                  <c:v>$250,001 – less than $1 million</c:v>
                </c:pt>
                <c:pt idx="8">
                  <c:v>$1 million – less than $5 million</c:v>
                </c:pt>
                <c:pt idx="9">
                  <c:v>$5 million – 
$10 million</c:v>
                </c:pt>
                <c:pt idx="10">
                  <c:v>Over $10 million</c:v>
                </c:pt>
              </c:strCache>
            </c:strRef>
          </c:cat>
          <c:val>
            <c:numRef>
              <c:extLst>
                <c:ext xmlns:c15="http://schemas.microsoft.com/office/drawing/2012/chart" uri="{02D57815-91ED-43cb-92C2-25804820EDAC}">
                  <c15:fullRef>
                    <c15:sqref>'3.3.7'!$B$52:$P$52</c15:sqref>
                  </c15:fullRef>
                </c:ext>
              </c:extLst>
              <c:f>('3.3.7'!$B$52,'3.3.7'!$D$52:$I$52,'3.3.7'!$K$52,'3.3.7'!$M$52,'3.3.7'!$O$52:$P$52)</c:f>
              <c:numCache>
                <c:formatCode>0.0%</c:formatCode>
                <c:ptCount val="11"/>
                <c:pt idx="0">
                  <c:v>0.32450704225352112</c:v>
                </c:pt>
                <c:pt idx="1">
                  <c:v>0.23619718309859156</c:v>
                </c:pt>
                <c:pt idx="2">
                  <c:v>0.10225352112676056</c:v>
                </c:pt>
                <c:pt idx="3">
                  <c:v>5.2816901408450703E-2</c:v>
                </c:pt>
                <c:pt idx="4">
                  <c:v>5.5070422535211265E-2</c:v>
                </c:pt>
                <c:pt idx="5">
                  <c:v>6.2676056338028169E-2</c:v>
                </c:pt>
                <c:pt idx="6">
                  <c:v>6.4507042253521121E-2</c:v>
                </c:pt>
                <c:pt idx="7">
                  <c:v>6.1971830985915494E-2</c:v>
                </c:pt>
                <c:pt idx="8">
                  <c:v>2.7746478873239437E-2</c:v>
                </c:pt>
                <c:pt idx="9">
                  <c:v>5.915492957746479E-3</c:v>
                </c:pt>
                <c:pt idx="10">
                  <c:v>6.3380281690140847E-3</c:v>
                </c:pt>
              </c:numCache>
            </c:numRef>
          </c:val>
          <c:extLst>
            <c:ext xmlns:c16="http://schemas.microsoft.com/office/drawing/2014/chart" uri="{C3380CC4-5D6E-409C-BE32-E72D297353CC}">
              <c16:uniqueId val="{00000004-A8FB-4CD2-B623-505703619369}"/>
            </c:ext>
          </c:extLst>
        </c:ser>
        <c:ser>
          <c:idx val="4"/>
          <c:order val="4"/>
          <c:tx>
            <c:strRef>
              <c:f>'3.3.7'!$A$53</c:f>
              <c:strCache>
                <c:ptCount val="1"/>
                <c:pt idx="0">
                  <c:v>2024-2025</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'3.3.7'!$B$7:$P$7</c15:sqref>
                  </c15:fullRef>
                </c:ext>
              </c:extLst>
              <c:f>('3.3.7'!$B$7,'3.3.7'!$D$7:$I$7,'3.3.7'!$K$7,'3.3.7'!$M$7,'3.3.7'!$O$7:$P$7)</c:f>
              <c:strCache>
                <c:ptCount val="11"/>
                <c:pt idx="0">
                  <c:v>Less than $1</c:v>
                </c:pt>
                <c:pt idx="1">
                  <c:v>$1–$10,000</c:v>
                </c:pt>
                <c:pt idx="2">
                  <c:v>$10,001–
$20,000</c:v>
                </c:pt>
                <c:pt idx="3">
                  <c:v>$20,001–
$30,000</c:v>
                </c:pt>
                <c:pt idx="4">
                  <c:v>$30,001–
$50,000</c:v>
                </c:pt>
                <c:pt idx="5">
                  <c:v>$50,001–
$100,000</c:v>
                </c:pt>
                <c:pt idx="6">
                  <c:v>$100,001–
$250,000</c:v>
                </c:pt>
                <c:pt idx="7">
                  <c:v>$250,001 – less than $1 million</c:v>
                </c:pt>
                <c:pt idx="8">
                  <c:v>$1 million – less than $5 million</c:v>
                </c:pt>
                <c:pt idx="9">
                  <c:v>$5 million – 
$10 million</c:v>
                </c:pt>
                <c:pt idx="10">
                  <c:v>Over $10 million</c:v>
                </c:pt>
              </c:strCache>
            </c:strRef>
          </c:cat>
          <c:val>
            <c:numRef>
              <c:extLst>
                <c:ext xmlns:c15="http://schemas.microsoft.com/office/drawing/2012/chart" uri="{02D57815-91ED-43cb-92C2-25804820EDAC}">
                  <c15:fullRef>
                    <c15:sqref>'3.3.7'!$B$53:$P$53</c15:sqref>
                  </c15:fullRef>
                </c:ext>
              </c:extLst>
              <c:f>('3.3.7'!$B$53,'3.3.7'!$D$53:$I$53,'3.3.7'!$K$53,'3.3.7'!$M$53,'3.3.7'!$O$53:$P$53)</c:f>
              <c:numCache>
                <c:formatCode>0.0%</c:formatCode>
                <c:ptCount val="11"/>
                <c:pt idx="0">
                  <c:v>0.34021909233176839</c:v>
                </c:pt>
                <c:pt idx="1">
                  <c:v>0.24256651017214398</c:v>
                </c:pt>
                <c:pt idx="2">
                  <c:v>0.10151278038601982</c:v>
                </c:pt>
                <c:pt idx="3">
                  <c:v>5.3729786124152322E-2</c:v>
                </c:pt>
                <c:pt idx="4">
                  <c:v>5.9154929577464786E-2</c:v>
                </c:pt>
                <c:pt idx="5">
                  <c:v>6.0511215440792902E-2</c:v>
                </c:pt>
                <c:pt idx="6">
                  <c:v>5.581637976004173E-2</c:v>
                </c:pt>
                <c:pt idx="7">
                  <c:v>5.0286906624934791E-2</c:v>
                </c:pt>
                <c:pt idx="8">
                  <c:v>2.7856025039123631E-2</c:v>
                </c:pt>
                <c:pt idx="9">
                  <c:v>4.6948356807511738E-3</c:v>
                </c:pt>
                <c:pt idx="10">
                  <c:v>3.6515388628064684E-3</c:v>
                </c:pt>
              </c:numCache>
            </c:numRef>
          </c:val>
          <c:extLst>
            <c:ext xmlns:c16="http://schemas.microsoft.com/office/drawing/2014/chart" uri="{C3380CC4-5D6E-409C-BE32-E72D297353CC}">
              <c16:uniqueId val="{00000005-A8FB-4CD2-B623-505703619369}"/>
            </c:ext>
          </c:extLst>
        </c:ser>
        <c:dLbls>
          <c:showLegendKey val="0"/>
          <c:showVal val="1"/>
          <c:showCatName val="0"/>
          <c:showSerName val="0"/>
          <c:showPercent val="0"/>
          <c:showBubbleSize val="0"/>
        </c:dLbls>
        <c:gapWidth val="150"/>
        <c:axId val="181393664"/>
        <c:axId val="180813824"/>
        <c:extLst/>
      </c:barChart>
      <c:catAx>
        <c:axId val="181393664"/>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80813824"/>
        <c:crosses val="autoZero"/>
        <c:auto val="1"/>
        <c:lblAlgn val="ctr"/>
        <c:lblOffset val="100"/>
        <c:noMultiLvlLbl val="0"/>
      </c:catAx>
      <c:valAx>
        <c:axId val="180813824"/>
        <c:scaling>
          <c:orientation val="minMax"/>
          <c:max val="0.5"/>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1393664"/>
        <c:crosses val="autoZero"/>
        <c:crossBetween val="between"/>
        <c:majorUnit val="0.1"/>
      </c:valAx>
      <c:spPr>
        <a:solidFill>
          <a:schemeClr val="bg1"/>
        </a:solidFill>
        <a:ln>
          <a:noFill/>
        </a:ln>
        <a:effectLst/>
      </c:spPr>
    </c:plotArea>
    <c:legend>
      <c:legendPos val="r"/>
      <c:layout>
        <c:manualLayout>
          <c:xMode val="edge"/>
          <c:yMode val="edge"/>
          <c:x val="0.93555911476675158"/>
          <c:y val="0.21864142137171355"/>
          <c:w val="4.4632856937285657E-2"/>
          <c:h val="0.463601945313686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000000000000322" l="0.70000000000000062" r="0.70000000000000062" t="0.750000000000003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image" Target="../media/image1.jpg"/><Relationship Id="rId1" Type="http://schemas.openxmlformats.org/officeDocument/2006/relationships/hyperlink" Target="https://asic.gov.au/" TargetMode="Externa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14.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15.xml.rels><?xml version="1.0" encoding="UTF-8" standalone="yes"?>
<Relationships xmlns="http://schemas.openxmlformats.org/package/2006/relationships"><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image" Target="../media/image1.jpg"/><Relationship Id="rId1" Type="http://schemas.openxmlformats.org/officeDocument/2006/relationships/hyperlink" Target="https://asic.gov.au/" TargetMode="Externa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1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19.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9.xml"/><Relationship Id="rId7" Type="http://schemas.openxmlformats.org/officeDocument/2006/relationships/chart" Target="../charts/chart31.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image" Target="../media/image1.jpg"/><Relationship Id="rId5" Type="http://schemas.openxmlformats.org/officeDocument/2006/relationships/hyperlink" Target="https://asic.gov.au/" TargetMode="External"/><Relationship Id="rId10" Type="http://schemas.openxmlformats.org/officeDocument/2006/relationships/chart" Target="../charts/chart34.xml"/><Relationship Id="rId4" Type="http://schemas.openxmlformats.org/officeDocument/2006/relationships/chart" Target="../charts/chart30.xml"/><Relationship Id="rId9"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asic.gov.au/" TargetMode="External"/><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40.xml"/><Relationship Id="rId3" Type="http://schemas.openxmlformats.org/officeDocument/2006/relationships/chart" Target="../charts/chart37.xml"/><Relationship Id="rId7" Type="http://schemas.openxmlformats.org/officeDocument/2006/relationships/chart" Target="../charts/chart39.xml"/><Relationship Id="rId2" Type="http://schemas.openxmlformats.org/officeDocument/2006/relationships/chart" Target="../charts/chart36.xml"/><Relationship Id="rId1" Type="http://schemas.openxmlformats.org/officeDocument/2006/relationships/chart" Target="../charts/chart35.xml"/><Relationship Id="rId6" Type="http://schemas.openxmlformats.org/officeDocument/2006/relationships/chart" Target="../charts/chart38.xml"/><Relationship Id="rId5" Type="http://schemas.openxmlformats.org/officeDocument/2006/relationships/image" Target="../media/image1.jpg"/><Relationship Id="rId4" Type="http://schemas.openxmlformats.org/officeDocument/2006/relationships/hyperlink" Target="https://asic.gov.au/" TargetMode="External"/></Relationships>
</file>

<file path=xl/drawings/_rels/drawing21.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image" Target="../media/image1.jpg"/><Relationship Id="rId1" Type="http://schemas.openxmlformats.org/officeDocument/2006/relationships/hyperlink" Target="https://asic.gov.au/" TargetMode="External"/><Relationship Id="rId4" Type="http://schemas.openxmlformats.org/officeDocument/2006/relationships/chart" Target="../charts/chart4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2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2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2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1.jpg"/><Relationship Id="rId1" Type="http://schemas.openxmlformats.org/officeDocument/2006/relationships/hyperlink" Target="https://asic.gov.au/"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s://asic.gov.au/" TargetMode="Externa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3175</xdr:rowOff>
    </xdr:from>
    <xdr:to>
      <xdr:col>1</xdr:col>
      <xdr:colOff>3644901</xdr:colOff>
      <xdr:row>0</xdr:row>
      <xdr:rowOff>926169</xdr:rowOff>
    </xdr:to>
    <xdr:pic>
      <xdr:nvPicPr>
        <xdr:cNvPr id="5" name="Picture 4">
          <a:hlinkClick xmlns:r="http://schemas.openxmlformats.org/officeDocument/2006/relationships" r:id="rId1"/>
          <a:extLst>
            <a:ext uri="{FF2B5EF4-FFF2-40B4-BE49-F238E27FC236}">
              <a16:creationId xmlns:a16="http://schemas.microsoft.com/office/drawing/2014/main" id="{2BCA5C13-194B-B844-ED74-54D3760FF2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700" y="3175"/>
          <a:ext cx="4241801" cy="9166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3</xdr:col>
      <xdr:colOff>787401</xdr:colOff>
      <xdr:row>0</xdr:row>
      <xdr:rowOff>935694</xdr:rowOff>
    </xdr:to>
    <xdr:pic>
      <xdr:nvPicPr>
        <xdr:cNvPr id="3" name="Picture 2">
          <a:hlinkClick xmlns:r="http://schemas.openxmlformats.org/officeDocument/2006/relationships" r:id="rId1"/>
          <a:extLst>
            <a:ext uri="{FF2B5EF4-FFF2-40B4-BE49-F238E27FC236}">
              <a16:creationId xmlns:a16="http://schemas.microsoft.com/office/drawing/2014/main" id="{6EFBE7AF-5359-42DF-89F0-A1752C85C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19050"/>
          <a:ext cx="4238626" cy="916644"/>
        </a:xfrm>
        <a:prstGeom prst="rect">
          <a:avLst/>
        </a:prstGeom>
      </xdr:spPr>
    </xdr:pic>
    <xdr:clientData/>
  </xdr:twoCellAnchor>
  <xdr:twoCellAnchor>
    <xdr:from>
      <xdr:col>0</xdr:col>
      <xdr:colOff>6350</xdr:colOff>
      <xdr:row>80</xdr:row>
      <xdr:rowOff>104775</xdr:rowOff>
    </xdr:from>
    <xdr:to>
      <xdr:col>14</xdr:col>
      <xdr:colOff>152400</xdr:colOff>
      <xdr:row>99</xdr:row>
      <xdr:rowOff>12699</xdr:rowOff>
    </xdr:to>
    <xdr:graphicFrame macro="">
      <xdr:nvGraphicFramePr>
        <xdr:cNvPr id="2" name="Chart 1">
          <a:extLst>
            <a:ext uri="{FF2B5EF4-FFF2-40B4-BE49-F238E27FC236}">
              <a16:creationId xmlns:a16="http://schemas.microsoft.com/office/drawing/2014/main" id="{73EC410B-4704-4147-A5E6-F60D9F45C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47625</xdr:colOff>
      <xdr:row>0</xdr:row>
      <xdr:rowOff>19050</xdr:rowOff>
    </xdr:from>
    <xdr:to>
      <xdr:col>3</xdr:col>
      <xdr:colOff>787401</xdr:colOff>
      <xdr:row>0</xdr:row>
      <xdr:rowOff>935694</xdr:rowOff>
    </xdr:to>
    <xdr:pic>
      <xdr:nvPicPr>
        <xdr:cNvPr id="4" name="Picture 3">
          <a:hlinkClick xmlns:r="http://schemas.openxmlformats.org/officeDocument/2006/relationships" r:id="rId1"/>
          <a:extLst>
            <a:ext uri="{FF2B5EF4-FFF2-40B4-BE49-F238E27FC236}">
              <a16:creationId xmlns:a16="http://schemas.microsoft.com/office/drawing/2014/main" id="{3247B470-A3F9-47D1-B6BE-9BE81D2B58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19050"/>
          <a:ext cx="4086226" cy="9166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3</xdr:col>
      <xdr:colOff>806451</xdr:colOff>
      <xdr:row>0</xdr:row>
      <xdr:rowOff>935694</xdr:rowOff>
    </xdr:to>
    <xdr:pic>
      <xdr:nvPicPr>
        <xdr:cNvPr id="3" name="Picture 2">
          <a:hlinkClick xmlns:r="http://schemas.openxmlformats.org/officeDocument/2006/relationships" r:id="rId1"/>
          <a:extLst>
            <a:ext uri="{FF2B5EF4-FFF2-40B4-BE49-F238E27FC236}">
              <a16:creationId xmlns:a16="http://schemas.microsoft.com/office/drawing/2014/main" id="{554148AA-94F2-465B-9805-9C5FC19E74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 y="19050"/>
          <a:ext cx="4241801" cy="916644"/>
        </a:xfrm>
        <a:prstGeom prst="rect">
          <a:avLst/>
        </a:prstGeom>
      </xdr:spPr>
    </xdr:pic>
    <xdr:clientData/>
  </xdr:twoCellAnchor>
  <xdr:twoCellAnchor>
    <xdr:from>
      <xdr:col>0</xdr:col>
      <xdr:colOff>0</xdr:colOff>
      <xdr:row>80</xdr:row>
      <xdr:rowOff>85725</xdr:rowOff>
    </xdr:from>
    <xdr:to>
      <xdr:col>10</xdr:col>
      <xdr:colOff>581025</xdr:colOff>
      <xdr:row>92</xdr:row>
      <xdr:rowOff>76200</xdr:rowOff>
    </xdr:to>
    <xdr:graphicFrame macro="">
      <xdr:nvGraphicFramePr>
        <xdr:cNvPr id="6" name="Chart 5">
          <a:extLst>
            <a:ext uri="{FF2B5EF4-FFF2-40B4-BE49-F238E27FC236}">
              <a16:creationId xmlns:a16="http://schemas.microsoft.com/office/drawing/2014/main" id="{C877C9DC-4A40-493B-AF48-22C76418A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63500</xdr:colOff>
      <xdr:row>0</xdr:row>
      <xdr:rowOff>19050</xdr:rowOff>
    </xdr:from>
    <xdr:to>
      <xdr:col>3</xdr:col>
      <xdr:colOff>806451</xdr:colOff>
      <xdr:row>0</xdr:row>
      <xdr:rowOff>935694</xdr:rowOff>
    </xdr:to>
    <xdr:pic>
      <xdr:nvPicPr>
        <xdr:cNvPr id="7" name="Picture 6">
          <a:hlinkClick xmlns:r="http://schemas.openxmlformats.org/officeDocument/2006/relationships" r:id="rId1"/>
          <a:extLst>
            <a:ext uri="{FF2B5EF4-FFF2-40B4-BE49-F238E27FC236}">
              <a16:creationId xmlns:a16="http://schemas.microsoft.com/office/drawing/2014/main" id="{A12B1436-9076-4AAA-AD61-1CD6FEBC6B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 y="19050"/>
          <a:ext cx="4086226" cy="9166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4</xdr:col>
      <xdr:colOff>1</xdr:colOff>
      <xdr:row>0</xdr:row>
      <xdr:rowOff>951569</xdr:rowOff>
    </xdr:to>
    <xdr:pic>
      <xdr:nvPicPr>
        <xdr:cNvPr id="3" name="Picture 2">
          <a:hlinkClick xmlns:r="http://schemas.openxmlformats.org/officeDocument/2006/relationships" r:id="rId1"/>
          <a:extLst>
            <a:ext uri="{FF2B5EF4-FFF2-40B4-BE49-F238E27FC236}">
              <a16:creationId xmlns:a16="http://schemas.microsoft.com/office/drawing/2014/main" id="{FA3E3489-A3D4-49B9-8AC3-B17FEB4529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38100"/>
          <a:ext cx="4238626" cy="913469"/>
        </a:xfrm>
        <a:prstGeom prst="rect">
          <a:avLst/>
        </a:prstGeom>
      </xdr:spPr>
    </xdr:pic>
    <xdr:clientData/>
  </xdr:twoCellAnchor>
  <xdr:twoCellAnchor>
    <xdr:from>
      <xdr:col>0</xdr:col>
      <xdr:colOff>0</xdr:colOff>
      <xdr:row>90</xdr:row>
      <xdr:rowOff>0</xdr:rowOff>
    </xdr:from>
    <xdr:to>
      <xdr:col>15</xdr:col>
      <xdr:colOff>38100</xdr:colOff>
      <xdr:row>110</xdr:row>
      <xdr:rowOff>47625</xdr:rowOff>
    </xdr:to>
    <xdr:graphicFrame macro="">
      <xdr:nvGraphicFramePr>
        <xdr:cNvPr id="2" name="Chart 1">
          <a:extLst>
            <a:ext uri="{FF2B5EF4-FFF2-40B4-BE49-F238E27FC236}">
              <a16:creationId xmlns:a16="http://schemas.microsoft.com/office/drawing/2014/main" id="{80D77773-E195-48D6-B1FF-25B4CE5AC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190</xdr:row>
      <xdr:rowOff>82550</xdr:rowOff>
    </xdr:from>
    <xdr:to>
      <xdr:col>15</xdr:col>
      <xdr:colOff>114300</xdr:colOff>
      <xdr:row>211</xdr:row>
      <xdr:rowOff>0</xdr:rowOff>
    </xdr:to>
    <xdr:graphicFrame macro="">
      <xdr:nvGraphicFramePr>
        <xdr:cNvPr id="4" name="Chart 3">
          <a:extLst>
            <a:ext uri="{FF2B5EF4-FFF2-40B4-BE49-F238E27FC236}">
              <a16:creationId xmlns:a16="http://schemas.microsoft.com/office/drawing/2014/main" id="{83C7304C-8960-4589-9E69-53C451BF22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290</xdr:row>
      <xdr:rowOff>19050</xdr:rowOff>
    </xdr:from>
    <xdr:to>
      <xdr:col>13</xdr:col>
      <xdr:colOff>171450</xdr:colOff>
      <xdr:row>310</xdr:row>
      <xdr:rowOff>95250</xdr:rowOff>
    </xdr:to>
    <xdr:graphicFrame macro="">
      <xdr:nvGraphicFramePr>
        <xdr:cNvPr id="5" name="Chart 4">
          <a:extLst>
            <a:ext uri="{FF2B5EF4-FFF2-40B4-BE49-F238E27FC236}">
              <a16:creationId xmlns:a16="http://schemas.microsoft.com/office/drawing/2014/main" id="{B2840A79-3AA9-4AD3-B485-6B06BC5FB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490</xdr:row>
      <xdr:rowOff>38100</xdr:rowOff>
    </xdr:from>
    <xdr:to>
      <xdr:col>15</xdr:col>
      <xdr:colOff>304800</xdr:colOff>
      <xdr:row>511</xdr:row>
      <xdr:rowOff>38100</xdr:rowOff>
    </xdr:to>
    <xdr:graphicFrame macro="">
      <xdr:nvGraphicFramePr>
        <xdr:cNvPr id="6" name="Chart 5">
          <a:extLst>
            <a:ext uri="{FF2B5EF4-FFF2-40B4-BE49-F238E27FC236}">
              <a16:creationId xmlns:a16="http://schemas.microsoft.com/office/drawing/2014/main" id="{F5B827F7-7F81-4633-B8A8-4611DA9AB2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389</xdr:row>
      <xdr:rowOff>95250</xdr:rowOff>
    </xdr:from>
    <xdr:to>
      <xdr:col>15</xdr:col>
      <xdr:colOff>352425</xdr:colOff>
      <xdr:row>410</xdr:row>
      <xdr:rowOff>44450</xdr:rowOff>
    </xdr:to>
    <xdr:graphicFrame macro="">
      <xdr:nvGraphicFramePr>
        <xdr:cNvPr id="7" name="Chart 6">
          <a:extLst>
            <a:ext uri="{FF2B5EF4-FFF2-40B4-BE49-F238E27FC236}">
              <a16:creationId xmlns:a16="http://schemas.microsoft.com/office/drawing/2014/main" id="{332BD536-D1CB-414C-AC57-80234FF8A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589</xdr:row>
      <xdr:rowOff>0</xdr:rowOff>
    </xdr:from>
    <xdr:to>
      <xdr:col>23</xdr:col>
      <xdr:colOff>400050</xdr:colOff>
      <xdr:row>611</xdr:row>
      <xdr:rowOff>190499</xdr:rowOff>
    </xdr:to>
    <xdr:graphicFrame macro="">
      <xdr:nvGraphicFramePr>
        <xdr:cNvPr id="8" name="Chart 7">
          <a:extLst>
            <a:ext uri="{FF2B5EF4-FFF2-40B4-BE49-F238E27FC236}">
              <a16:creationId xmlns:a16="http://schemas.microsoft.com/office/drawing/2014/main" id="{64BA38C0-A514-4A91-8750-BD310248E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95250</xdr:colOff>
      <xdr:row>0</xdr:row>
      <xdr:rowOff>38100</xdr:rowOff>
    </xdr:from>
    <xdr:to>
      <xdr:col>4</xdr:col>
      <xdr:colOff>1</xdr:colOff>
      <xdr:row>0</xdr:row>
      <xdr:rowOff>951569</xdr:rowOff>
    </xdr:to>
    <xdr:pic>
      <xdr:nvPicPr>
        <xdr:cNvPr id="9" name="Picture 8">
          <a:hlinkClick xmlns:r="http://schemas.openxmlformats.org/officeDocument/2006/relationships" r:id="rId1"/>
          <a:extLst>
            <a:ext uri="{FF2B5EF4-FFF2-40B4-BE49-F238E27FC236}">
              <a16:creationId xmlns:a16="http://schemas.microsoft.com/office/drawing/2014/main" id="{39409D25-9B3D-429B-9007-2C0C02C1BF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38100"/>
          <a:ext cx="4067176" cy="91346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3</xdr:col>
      <xdr:colOff>828676</xdr:colOff>
      <xdr:row>0</xdr:row>
      <xdr:rowOff>916644</xdr:rowOff>
    </xdr:to>
    <xdr:pic>
      <xdr:nvPicPr>
        <xdr:cNvPr id="3" name="Picture 2">
          <a:hlinkClick xmlns:r="http://schemas.openxmlformats.org/officeDocument/2006/relationships" r:id="rId1"/>
          <a:extLst>
            <a:ext uri="{FF2B5EF4-FFF2-40B4-BE49-F238E27FC236}">
              <a16:creationId xmlns:a16="http://schemas.microsoft.com/office/drawing/2014/main" id="{D6C80014-7AB4-4ED4-A64B-1648512CD0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725" y="0"/>
          <a:ext cx="4238626" cy="916644"/>
        </a:xfrm>
        <a:prstGeom prst="rect">
          <a:avLst/>
        </a:prstGeom>
      </xdr:spPr>
    </xdr:pic>
    <xdr:clientData/>
  </xdr:twoCellAnchor>
  <xdr:twoCellAnchor>
    <xdr:from>
      <xdr:col>0</xdr:col>
      <xdr:colOff>15875</xdr:colOff>
      <xdr:row>80</xdr:row>
      <xdr:rowOff>187324</xdr:rowOff>
    </xdr:from>
    <xdr:to>
      <xdr:col>12</xdr:col>
      <xdr:colOff>276225</xdr:colOff>
      <xdr:row>99</xdr:row>
      <xdr:rowOff>95249</xdr:rowOff>
    </xdr:to>
    <xdr:graphicFrame macro="">
      <xdr:nvGraphicFramePr>
        <xdr:cNvPr id="2" name="Chart 1">
          <a:extLst>
            <a:ext uri="{FF2B5EF4-FFF2-40B4-BE49-F238E27FC236}">
              <a16:creationId xmlns:a16="http://schemas.microsoft.com/office/drawing/2014/main" id="{E1623DBC-CB0C-4815-8217-85524EE35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0</xdr:rowOff>
    </xdr:from>
    <xdr:to>
      <xdr:col>3</xdr:col>
      <xdr:colOff>828676</xdr:colOff>
      <xdr:row>0</xdr:row>
      <xdr:rowOff>916644</xdr:rowOff>
    </xdr:to>
    <xdr:pic>
      <xdr:nvPicPr>
        <xdr:cNvPr id="4" name="Picture 3">
          <a:hlinkClick xmlns:r="http://schemas.openxmlformats.org/officeDocument/2006/relationships" r:id="rId1"/>
          <a:extLst>
            <a:ext uri="{FF2B5EF4-FFF2-40B4-BE49-F238E27FC236}">
              <a16:creationId xmlns:a16="http://schemas.microsoft.com/office/drawing/2014/main" id="{183B08E3-2F74-4BDD-9D55-ACBCEEA0E8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725" y="0"/>
          <a:ext cx="4083051" cy="9166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9525</xdr:rowOff>
    </xdr:from>
    <xdr:to>
      <xdr:col>3</xdr:col>
      <xdr:colOff>809626</xdr:colOff>
      <xdr:row>0</xdr:row>
      <xdr:rowOff>922994</xdr:rowOff>
    </xdr:to>
    <xdr:pic>
      <xdr:nvPicPr>
        <xdr:cNvPr id="3" name="Picture 2">
          <a:hlinkClick xmlns:r="http://schemas.openxmlformats.org/officeDocument/2006/relationships" r:id="rId1"/>
          <a:extLst>
            <a:ext uri="{FF2B5EF4-FFF2-40B4-BE49-F238E27FC236}">
              <a16:creationId xmlns:a16="http://schemas.microsoft.com/office/drawing/2014/main" id="{3AF2370A-AE21-46A1-BB2B-FD47B27E0E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 y="9525"/>
          <a:ext cx="4238626" cy="916644"/>
        </a:xfrm>
        <a:prstGeom prst="rect">
          <a:avLst/>
        </a:prstGeom>
      </xdr:spPr>
    </xdr:pic>
    <xdr:clientData/>
  </xdr:twoCellAnchor>
  <xdr:twoCellAnchor>
    <xdr:from>
      <xdr:col>0</xdr:col>
      <xdr:colOff>0</xdr:colOff>
      <xdr:row>81</xdr:row>
      <xdr:rowOff>28575</xdr:rowOff>
    </xdr:from>
    <xdr:to>
      <xdr:col>12</xdr:col>
      <xdr:colOff>638175</xdr:colOff>
      <xdr:row>98</xdr:row>
      <xdr:rowOff>142874</xdr:rowOff>
    </xdr:to>
    <xdr:graphicFrame macro="">
      <xdr:nvGraphicFramePr>
        <xdr:cNvPr id="2" name="Chart 1">
          <a:extLst>
            <a:ext uri="{FF2B5EF4-FFF2-40B4-BE49-F238E27FC236}">
              <a16:creationId xmlns:a16="http://schemas.microsoft.com/office/drawing/2014/main" id="{856466D1-6FCB-4FBF-BEFB-3679BB028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63500</xdr:colOff>
      <xdr:row>0</xdr:row>
      <xdr:rowOff>9525</xdr:rowOff>
    </xdr:from>
    <xdr:to>
      <xdr:col>3</xdr:col>
      <xdr:colOff>809626</xdr:colOff>
      <xdr:row>0</xdr:row>
      <xdr:rowOff>922994</xdr:rowOff>
    </xdr:to>
    <xdr:pic>
      <xdr:nvPicPr>
        <xdr:cNvPr id="4" name="Picture 3">
          <a:hlinkClick xmlns:r="http://schemas.openxmlformats.org/officeDocument/2006/relationships" r:id="rId1"/>
          <a:extLst>
            <a:ext uri="{FF2B5EF4-FFF2-40B4-BE49-F238E27FC236}">
              <a16:creationId xmlns:a16="http://schemas.microsoft.com/office/drawing/2014/main" id="{7769A725-D79A-44DA-BC24-E9323DCF4F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 y="9525"/>
          <a:ext cx="4086226" cy="9166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563027</xdr:colOff>
      <xdr:row>140</xdr:row>
      <xdr:rowOff>114304</xdr:rowOff>
    </xdr:from>
    <xdr:ext cx="248851" cy="533397"/>
    <xdr:sp macro="" textlink="">
      <xdr:nvSpPr>
        <xdr:cNvPr id="4" name="TextBox 3">
          <a:extLst>
            <a:ext uri="{FF2B5EF4-FFF2-40B4-BE49-F238E27FC236}">
              <a16:creationId xmlns:a16="http://schemas.microsoft.com/office/drawing/2014/main" id="{F29FEEC1-CE7B-49DF-B869-237A39072602}"/>
            </a:ext>
          </a:extLst>
        </xdr:cNvPr>
        <xdr:cNvSpPr txBox="1"/>
      </xdr:nvSpPr>
      <xdr:spPr>
        <a:xfrm rot="5400000">
          <a:off x="420754" y="25393052"/>
          <a:ext cx="53339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1000"/>
        </a:p>
      </xdr:txBody>
    </xdr:sp>
    <xdr:clientData/>
  </xdr:oneCellAnchor>
  <xdr:oneCellAnchor>
    <xdr:from>
      <xdr:col>0</xdr:col>
      <xdr:colOff>676275</xdr:colOff>
      <xdr:row>134</xdr:row>
      <xdr:rowOff>133350</xdr:rowOff>
    </xdr:from>
    <xdr:ext cx="248851" cy="533397"/>
    <xdr:sp macro="" textlink="">
      <xdr:nvSpPr>
        <xdr:cNvPr id="12" name="TextBox 11">
          <a:extLst>
            <a:ext uri="{FF2B5EF4-FFF2-40B4-BE49-F238E27FC236}">
              <a16:creationId xmlns:a16="http://schemas.microsoft.com/office/drawing/2014/main" id="{9121859E-2E06-4DEA-8DD5-C051AFF42052}"/>
            </a:ext>
          </a:extLst>
        </xdr:cNvPr>
        <xdr:cNvSpPr txBox="1"/>
      </xdr:nvSpPr>
      <xdr:spPr>
        <a:xfrm rot="5400000">
          <a:off x="534002" y="23802373"/>
          <a:ext cx="53339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1000"/>
        </a:p>
      </xdr:txBody>
    </xdr:sp>
    <xdr:clientData/>
  </xdr:oneCellAnchor>
  <xdr:oneCellAnchor>
    <xdr:from>
      <xdr:col>0</xdr:col>
      <xdr:colOff>838200</xdr:colOff>
      <xdr:row>134</xdr:row>
      <xdr:rowOff>133350</xdr:rowOff>
    </xdr:from>
    <xdr:ext cx="248851" cy="533397"/>
    <xdr:sp macro="" textlink="">
      <xdr:nvSpPr>
        <xdr:cNvPr id="16" name="TextBox 15">
          <a:extLst>
            <a:ext uri="{FF2B5EF4-FFF2-40B4-BE49-F238E27FC236}">
              <a16:creationId xmlns:a16="http://schemas.microsoft.com/office/drawing/2014/main" id="{2261180B-B394-4298-992B-25415A6954CF}"/>
            </a:ext>
          </a:extLst>
        </xdr:cNvPr>
        <xdr:cNvSpPr txBox="1"/>
      </xdr:nvSpPr>
      <xdr:spPr>
        <a:xfrm rot="5400000">
          <a:off x="695927" y="23802373"/>
          <a:ext cx="53339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1000"/>
        </a:p>
      </xdr:txBody>
    </xdr:sp>
    <xdr:clientData/>
  </xdr:oneCellAnchor>
  <xdr:oneCellAnchor>
    <xdr:from>
      <xdr:col>0</xdr:col>
      <xdr:colOff>1019175</xdr:colOff>
      <xdr:row>134</xdr:row>
      <xdr:rowOff>142875</xdr:rowOff>
    </xdr:from>
    <xdr:ext cx="248851" cy="533397"/>
    <xdr:sp macro="" textlink="">
      <xdr:nvSpPr>
        <xdr:cNvPr id="17" name="TextBox 16">
          <a:extLst>
            <a:ext uri="{FF2B5EF4-FFF2-40B4-BE49-F238E27FC236}">
              <a16:creationId xmlns:a16="http://schemas.microsoft.com/office/drawing/2014/main" id="{29CF4E5C-78EE-481A-9113-FDF122F68142}"/>
            </a:ext>
          </a:extLst>
        </xdr:cNvPr>
        <xdr:cNvSpPr txBox="1"/>
      </xdr:nvSpPr>
      <xdr:spPr>
        <a:xfrm rot="5400000">
          <a:off x="876902" y="23811898"/>
          <a:ext cx="53339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1000"/>
        </a:p>
      </xdr:txBody>
    </xdr:sp>
    <xdr:clientData/>
  </xdr:oneCellAnchor>
  <xdr:oneCellAnchor>
    <xdr:from>
      <xdr:col>0</xdr:col>
      <xdr:colOff>1219218</xdr:colOff>
      <xdr:row>134</xdr:row>
      <xdr:rowOff>132631</xdr:rowOff>
    </xdr:from>
    <xdr:ext cx="219427" cy="533397"/>
    <xdr:sp macro="" textlink="">
      <xdr:nvSpPr>
        <xdr:cNvPr id="18" name="TextBox 17">
          <a:extLst>
            <a:ext uri="{FF2B5EF4-FFF2-40B4-BE49-F238E27FC236}">
              <a16:creationId xmlns:a16="http://schemas.microsoft.com/office/drawing/2014/main" id="{3A8F3208-53CE-4404-BB34-8D4B22207AC7}"/>
            </a:ext>
          </a:extLst>
        </xdr:cNvPr>
        <xdr:cNvSpPr txBox="1"/>
      </xdr:nvSpPr>
      <xdr:spPr>
        <a:xfrm rot="5400000">
          <a:off x="1062233" y="23816366"/>
          <a:ext cx="533397" cy="219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000"/>
        </a:p>
      </xdr:txBody>
    </xdr:sp>
    <xdr:clientData/>
  </xdr:oneCellAnchor>
  <xdr:twoCellAnchor editAs="oneCell">
    <xdr:from>
      <xdr:col>0</xdr:col>
      <xdr:colOff>76200</xdr:colOff>
      <xdr:row>0</xdr:row>
      <xdr:rowOff>0</xdr:rowOff>
    </xdr:from>
    <xdr:to>
      <xdr:col>4</xdr:col>
      <xdr:colOff>333376</xdr:colOff>
      <xdr:row>0</xdr:row>
      <xdr:rowOff>916644</xdr:rowOff>
    </xdr:to>
    <xdr:pic>
      <xdr:nvPicPr>
        <xdr:cNvPr id="3" name="Picture 2">
          <a:hlinkClick xmlns:r="http://schemas.openxmlformats.org/officeDocument/2006/relationships" r:id="rId1"/>
          <a:extLst>
            <a:ext uri="{FF2B5EF4-FFF2-40B4-BE49-F238E27FC236}">
              <a16:creationId xmlns:a16="http://schemas.microsoft.com/office/drawing/2014/main" id="{6D871FEB-F9CA-47D9-ADAC-B37CB51423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0"/>
          <a:ext cx="4235451" cy="916644"/>
        </a:xfrm>
        <a:prstGeom prst="rect">
          <a:avLst/>
        </a:prstGeom>
      </xdr:spPr>
    </xdr:pic>
    <xdr:clientData/>
  </xdr:twoCellAnchor>
  <xdr:twoCellAnchor>
    <xdr:from>
      <xdr:col>0</xdr:col>
      <xdr:colOff>0</xdr:colOff>
      <xdr:row>82</xdr:row>
      <xdr:rowOff>28575</xdr:rowOff>
    </xdr:from>
    <xdr:to>
      <xdr:col>12</xdr:col>
      <xdr:colOff>638175</xdr:colOff>
      <xdr:row>99</xdr:row>
      <xdr:rowOff>142874</xdr:rowOff>
    </xdr:to>
    <xdr:graphicFrame macro="">
      <xdr:nvGraphicFramePr>
        <xdr:cNvPr id="2" name="Chart 1">
          <a:extLst>
            <a:ext uri="{FF2B5EF4-FFF2-40B4-BE49-F238E27FC236}">
              <a16:creationId xmlns:a16="http://schemas.microsoft.com/office/drawing/2014/main" id="{A902160A-6D82-4188-A9C1-BA3655154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63500</xdr:colOff>
      <xdr:row>0</xdr:row>
      <xdr:rowOff>9525</xdr:rowOff>
    </xdr:from>
    <xdr:to>
      <xdr:col>4</xdr:col>
      <xdr:colOff>358776</xdr:colOff>
      <xdr:row>0</xdr:row>
      <xdr:rowOff>926169</xdr:rowOff>
    </xdr:to>
    <xdr:pic>
      <xdr:nvPicPr>
        <xdr:cNvPr id="5" name="Picture 4">
          <a:hlinkClick xmlns:r="http://schemas.openxmlformats.org/officeDocument/2006/relationships" r:id="rId1"/>
          <a:extLst>
            <a:ext uri="{FF2B5EF4-FFF2-40B4-BE49-F238E27FC236}">
              <a16:creationId xmlns:a16="http://schemas.microsoft.com/office/drawing/2014/main" id="{71242CF0-65F4-4E71-9355-4C943270CE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 y="9525"/>
          <a:ext cx="4086226" cy="916644"/>
        </a:xfrm>
        <a:prstGeom prst="rect">
          <a:avLst/>
        </a:prstGeom>
      </xdr:spPr>
    </xdr:pic>
    <xdr:clientData/>
  </xdr:twoCellAnchor>
  <xdr:twoCellAnchor>
    <xdr:from>
      <xdr:col>0</xdr:col>
      <xdr:colOff>95250</xdr:colOff>
      <xdr:row>82</xdr:row>
      <xdr:rowOff>92075</xdr:rowOff>
    </xdr:from>
    <xdr:to>
      <xdr:col>14</xdr:col>
      <xdr:colOff>171449</xdr:colOff>
      <xdr:row>101</xdr:row>
      <xdr:rowOff>92075</xdr:rowOff>
    </xdr:to>
    <xdr:graphicFrame macro="">
      <xdr:nvGraphicFramePr>
        <xdr:cNvPr id="6" name="Chart 6">
          <a:extLst>
            <a:ext uri="{FF2B5EF4-FFF2-40B4-BE49-F238E27FC236}">
              <a16:creationId xmlns:a16="http://schemas.microsoft.com/office/drawing/2014/main" id="{D526054D-0D46-4D3D-A9DD-7CBF73B5A8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104</xdr:row>
      <xdr:rowOff>38101</xdr:rowOff>
    </xdr:from>
    <xdr:to>
      <xdr:col>15</xdr:col>
      <xdr:colOff>53341</xdr:colOff>
      <xdr:row>122</xdr:row>
      <xdr:rowOff>160020</xdr:rowOff>
    </xdr:to>
    <xdr:graphicFrame macro="">
      <xdr:nvGraphicFramePr>
        <xdr:cNvPr id="9" name="Chart 12">
          <a:extLst>
            <a:ext uri="{FF2B5EF4-FFF2-40B4-BE49-F238E27FC236}">
              <a16:creationId xmlns:a16="http://schemas.microsoft.com/office/drawing/2014/main" id="{33642A9B-4B7B-4710-8B11-B052C1A541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152401</xdr:colOff>
      <xdr:row>125</xdr:row>
      <xdr:rowOff>161924</xdr:rowOff>
    </xdr:from>
    <xdr:to>
      <xdr:col>10</xdr:col>
      <xdr:colOff>466725</xdr:colOff>
      <xdr:row>135</xdr:row>
      <xdr:rowOff>19049</xdr:rowOff>
    </xdr:to>
    <xdr:graphicFrame macro="">
      <xdr:nvGraphicFramePr>
        <xdr:cNvPr id="10" name="Chart 13">
          <a:extLst>
            <a:ext uri="{FF2B5EF4-FFF2-40B4-BE49-F238E27FC236}">
              <a16:creationId xmlns:a16="http://schemas.microsoft.com/office/drawing/2014/main" id="{0E4B2A75-D5E5-402B-9621-B9D0AF38C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47626</xdr:colOff>
      <xdr:row>137</xdr:row>
      <xdr:rowOff>28574</xdr:rowOff>
    </xdr:from>
    <xdr:to>
      <xdr:col>12</xdr:col>
      <xdr:colOff>0</xdr:colOff>
      <xdr:row>152</xdr:row>
      <xdr:rowOff>85726</xdr:rowOff>
    </xdr:to>
    <xdr:graphicFrame macro="">
      <xdr:nvGraphicFramePr>
        <xdr:cNvPr id="11" name="Chart 10">
          <a:extLst>
            <a:ext uri="{FF2B5EF4-FFF2-40B4-BE49-F238E27FC236}">
              <a16:creationId xmlns:a16="http://schemas.microsoft.com/office/drawing/2014/main" id="{ABAA8CCD-2268-4635-8552-43B4BE4E3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563027</xdr:colOff>
      <xdr:row>143</xdr:row>
      <xdr:rowOff>114304</xdr:rowOff>
    </xdr:from>
    <xdr:ext cx="248851" cy="533397"/>
    <xdr:sp macro="" textlink="">
      <xdr:nvSpPr>
        <xdr:cNvPr id="13" name="TextBox 12">
          <a:extLst>
            <a:ext uri="{FF2B5EF4-FFF2-40B4-BE49-F238E27FC236}">
              <a16:creationId xmlns:a16="http://schemas.microsoft.com/office/drawing/2014/main" id="{7AF74762-05C8-417B-8694-2B1CC292A762}"/>
            </a:ext>
          </a:extLst>
        </xdr:cNvPr>
        <xdr:cNvSpPr txBox="1"/>
      </xdr:nvSpPr>
      <xdr:spPr>
        <a:xfrm rot="5400000">
          <a:off x="420754" y="28383902"/>
          <a:ext cx="53339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1000"/>
        </a:p>
      </xdr:txBody>
    </xdr:sp>
    <xdr:clientData/>
  </xdr:oneCellAnchor>
  <xdr:oneCellAnchor>
    <xdr:from>
      <xdr:col>0</xdr:col>
      <xdr:colOff>676275</xdr:colOff>
      <xdr:row>137</xdr:row>
      <xdr:rowOff>133350</xdr:rowOff>
    </xdr:from>
    <xdr:ext cx="248851" cy="533397"/>
    <xdr:sp macro="" textlink="">
      <xdr:nvSpPr>
        <xdr:cNvPr id="14" name="TextBox 13">
          <a:extLst>
            <a:ext uri="{FF2B5EF4-FFF2-40B4-BE49-F238E27FC236}">
              <a16:creationId xmlns:a16="http://schemas.microsoft.com/office/drawing/2014/main" id="{DA0EF99C-DEED-4CE1-963F-C9E3C0DC3A84}"/>
            </a:ext>
          </a:extLst>
        </xdr:cNvPr>
        <xdr:cNvSpPr txBox="1"/>
      </xdr:nvSpPr>
      <xdr:spPr>
        <a:xfrm rot="5400000">
          <a:off x="534002" y="27259948"/>
          <a:ext cx="53339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1000"/>
        </a:p>
      </xdr:txBody>
    </xdr:sp>
    <xdr:clientData/>
  </xdr:oneCellAnchor>
  <xdr:oneCellAnchor>
    <xdr:from>
      <xdr:col>0</xdr:col>
      <xdr:colOff>838200</xdr:colOff>
      <xdr:row>137</xdr:row>
      <xdr:rowOff>133350</xdr:rowOff>
    </xdr:from>
    <xdr:ext cx="248851" cy="533397"/>
    <xdr:sp macro="" textlink="">
      <xdr:nvSpPr>
        <xdr:cNvPr id="15" name="TextBox 14">
          <a:extLst>
            <a:ext uri="{FF2B5EF4-FFF2-40B4-BE49-F238E27FC236}">
              <a16:creationId xmlns:a16="http://schemas.microsoft.com/office/drawing/2014/main" id="{E25E4B62-908F-41E2-8CBF-4DA4D9BC5B9A}"/>
            </a:ext>
          </a:extLst>
        </xdr:cNvPr>
        <xdr:cNvSpPr txBox="1"/>
      </xdr:nvSpPr>
      <xdr:spPr>
        <a:xfrm rot="5400000">
          <a:off x="695927" y="27259948"/>
          <a:ext cx="53339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1000"/>
        </a:p>
      </xdr:txBody>
    </xdr:sp>
    <xdr:clientData/>
  </xdr:oneCellAnchor>
  <xdr:oneCellAnchor>
    <xdr:from>
      <xdr:col>0</xdr:col>
      <xdr:colOff>1019175</xdr:colOff>
      <xdr:row>137</xdr:row>
      <xdr:rowOff>142875</xdr:rowOff>
    </xdr:from>
    <xdr:ext cx="248851" cy="533397"/>
    <xdr:sp macro="" textlink="">
      <xdr:nvSpPr>
        <xdr:cNvPr id="19" name="TextBox 18">
          <a:extLst>
            <a:ext uri="{FF2B5EF4-FFF2-40B4-BE49-F238E27FC236}">
              <a16:creationId xmlns:a16="http://schemas.microsoft.com/office/drawing/2014/main" id="{AD4A91DB-DF04-4F52-BFD8-9DCD13378214}"/>
            </a:ext>
          </a:extLst>
        </xdr:cNvPr>
        <xdr:cNvSpPr txBox="1"/>
      </xdr:nvSpPr>
      <xdr:spPr>
        <a:xfrm rot="5400000">
          <a:off x="876902" y="27269473"/>
          <a:ext cx="53339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1000"/>
        </a:p>
      </xdr:txBody>
    </xdr:sp>
    <xdr:clientData/>
  </xdr:oneCellAnchor>
  <xdr:oneCellAnchor>
    <xdr:from>
      <xdr:col>0</xdr:col>
      <xdr:colOff>1219218</xdr:colOff>
      <xdr:row>137</xdr:row>
      <xdr:rowOff>132631</xdr:rowOff>
    </xdr:from>
    <xdr:ext cx="219427" cy="533397"/>
    <xdr:sp macro="" textlink="">
      <xdr:nvSpPr>
        <xdr:cNvPr id="20" name="TextBox 19">
          <a:extLst>
            <a:ext uri="{FF2B5EF4-FFF2-40B4-BE49-F238E27FC236}">
              <a16:creationId xmlns:a16="http://schemas.microsoft.com/office/drawing/2014/main" id="{AE9C6C74-EF4D-4F26-A5B7-7C0676288AA1}"/>
            </a:ext>
          </a:extLst>
        </xdr:cNvPr>
        <xdr:cNvSpPr txBox="1"/>
      </xdr:nvSpPr>
      <xdr:spPr>
        <a:xfrm rot="5400000">
          <a:off x="1062233" y="27273941"/>
          <a:ext cx="533397" cy="219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000"/>
        </a:p>
      </xdr:txBody>
    </xdr:sp>
    <xdr:clientData/>
  </xdr:oneCellAnchor>
  <xdr:twoCellAnchor editAs="oneCell">
    <xdr:from>
      <xdr:col>0</xdr:col>
      <xdr:colOff>76200</xdr:colOff>
      <xdr:row>0</xdr:row>
      <xdr:rowOff>0</xdr:rowOff>
    </xdr:from>
    <xdr:to>
      <xdr:col>4</xdr:col>
      <xdr:colOff>333376</xdr:colOff>
      <xdr:row>0</xdr:row>
      <xdr:rowOff>916644</xdr:rowOff>
    </xdr:to>
    <xdr:pic>
      <xdr:nvPicPr>
        <xdr:cNvPr id="22" name="Picture 21">
          <a:hlinkClick xmlns:r="http://schemas.openxmlformats.org/officeDocument/2006/relationships" r:id="rId1"/>
          <a:extLst>
            <a:ext uri="{FF2B5EF4-FFF2-40B4-BE49-F238E27FC236}">
              <a16:creationId xmlns:a16="http://schemas.microsoft.com/office/drawing/2014/main" id="{4192DCE5-D6A0-41F9-B315-788BC2B4FD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0"/>
          <a:ext cx="4048126" cy="916644"/>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0.10846</cdr:x>
      <cdr:y>0.32857</cdr:y>
    </cdr:from>
    <cdr:to>
      <cdr:x>0.16091</cdr:x>
      <cdr:y>0.42143</cdr:y>
    </cdr:to>
    <cdr:sp macro="" textlink="">
      <cdr:nvSpPr>
        <cdr:cNvPr id="2" name="TextBox 1">
          <a:extLst xmlns:a="http://schemas.openxmlformats.org/drawingml/2006/main">
            <a:ext uri="{FF2B5EF4-FFF2-40B4-BE49-F238E27FC236}">
              <a16:creationId xmlns:a16="http://schemas.microsoft.com/office/drawing/2014/main" id="{B9A340B7-74E3-440D-958D-1D8063DF6F09}"/>
            </a:ext>
          </a:extLst>
        </cdr:cNvPr>
        <cdr:cNvSpPr txBox="1"/>
      </cdr:nvSpPr>
      <cdr:spPr>
        <a:xfrm xmlns:a="http://schemas.openxmlformats.org/drawingml/2006/main" rot="16200000">
          <a:off x="952500" y="790575"/>
          <a:ext cx="247650" cy="4191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3</xdr:col>
      <xdr:colOff>787401</xdr:colOff>
      <xdr:row>0</xdr:row>
      <xdr:rowOff>926169</xdr:rowOff>
    </xdr:to>
    <xdr:pic>
      <xdr:nvPicPr>
        <xdr:cNvPr id="3" name="Picture 2">
          <a:hlinkClick xmlns:r="http://schemas.openxmlformats.org/officeDocument/2006/relationships" r:id="rId1"/>
          <a:extLst>
            <a:ext uri="{FF2B5EF4-FFF2-40B4-BE49-F238E27FC236}">
              <a16:creationId xmlns:a16="http://schemas.microsoft.com/office/drawing/2014/main" id="{221D966C-3CAA-4ACD-8D27-AF8D1E8BD3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9525"/>
          <a:ext cx="4238626" cy="913469"/>
        </a:xfrm>
        <a:prstGeom prst="rect">
          <a:avLst/>
        </a:prstGeom>
      </xdr:spPr>
    </xdr:pic>
    <xdr:clientData/>
  </xdr:twoCellAnchor>
  <xdr:twoCellAnchor>
    <xdr:from>
      <xdr:col>0</xdr:col>
      <xdr:colOff>1</xdr:colOff>
      <xdr:row>81</xdr:row>
      <xdr:rowOff>1</xdr:rowOff>
    </xdr:from>
    <xdr:to>
      <xdr:col>8</xdr:col>
      <xdr:colOff>466726</xdr:colOff>
      <xdr:row>94</xdr:row>
      <xdr:rowOff>95251</xdr:rowOff>
    </xdr:to>
    <xdr:graphicFrame macro="">
      <xdr:nvGraphicFramePr>
        <xdr:cNvPr id="2" name="Chart 4">
          <a:extLst>
            <a:ext uri="{FF2B5EF4-FFF2-40B4-BE49-F238E27FC236}">
              <a16:creationId xmlns:a16="http://schemas.microsoft.com/office/drawing/2014/main" id="{FF3D1CBD-2F3D-4651-8C64-25B72AB80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47625</xdr:colOff>
      <xdr:row>0</xdr:row>
      <xdr:rowOff>9525</xdr:rowOff>
    </xdr:from>
    <xdr:to>
      <xdr:col>3</xdr:col>
      <xdr:colOff>787401</xdr:colOff>
      <xdr:row>0</xdr:row>
      <xdr:rowOff>926169</xdr:rowOff>
    </xdr:to>
    <xdr:pic>
      <xdr:nvPicPr>
        <xdr:cNvPr id="4" name="Picture 3">
          <a:hlinkClick xmlns:r="http://schemas.openxmlformats.org/officeDocument/2006/relationships" r:id="rId1"/>
          <a:extLst>
            <a:ext uri="{FF2B5EF4-FFF2-40B4-BE49-F238E27FC236}">
              <a16:creationId xmlns:a16="http://schemas.microsoft.com/office/drawing/2014/main" id="{E7D2001B-6517-4C8C-BF0C-2D1E1B4CC4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9525"/>
          <a:ext cx="4083051" cy="9166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4</xdr:col>
      <xdr:colOff>1</xdr:colOff>
      <xdr:row>0</xdr:row>
      <xdr:rowOff>951569</xdr:rowOff>
    </xdr:to>
    <xdr:pic>
      <xdr:nvPicPr>
        <xdr:cNvPr id="3" name="Picture 2">
          <a:hlinkClick xmlns:r="http://schemas.openxmlformats.org/officeDocument/2006/relationships" r:id="rId1"/>
          <a:extLst>
            <a:ext uri="{FF2B5EF4-FFF2-40B4-BE49-F238E27FC236}">
              <a16:creationId xmlns:a16="http://schemas.microsoft.com/office/drawing/2014/main" id="{78D40204-96BF-49BC-B596-7B71EBADF9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4300" y="38100"/>
          <a:ext cx="4238626" cy="913469"/>
        </a:xfrm>
        <a:prstGeom prst="rect">
          <a:avLst/>
        </a:prstGeom>
      </xdr:spPr>
    </xdr:pic>
    <xdr:clientData/>
  </xdr:twoCellAnchor>
  <xdr:twoCellAnchor>
    <xdr:from>
      <xdr:col>0</xdr:col>
      <xdr:colOff>0</xdr:colOff>
      <xdr:row>31</xdr:row>
      <xdr:rowOff>57150</xdr:rowOff>
    </xdr:from>
    <xdr:to>
      <xdr:col>9</xdr:col>
      <xdr:colOff>180975</xdr:colOff>
      <xdr:row>49</xdr:row>
      <xdr:rowOff>161925</xdr:rowOff>
    </xdr:to>
    <xdr:graphicFrame macro="">
      <xdr:nvGraphicFramePr>
        <xdr:cNvPr id="2" name="Chart 8">
          <a:extLst>
            <a:ext uri="{FF2B5EF4-FFF2-40B4-BE49-F238E27FC236}">
              <a16:creationId xmlns:a16="http://schemas.microsoft.com/office/drawing/2014/main" id="{65838563-5472-4F1C-870E-6A26FCDA2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114300</xdr:colOff>
      <xdr:row>0</xdr:row>
      <xdr:rowOff>38100</xdr:rowOff>
    </xdr:from>
    <xdr:to>
      <xdr:col>4</xdr:col>
      <xdr:colOff>1</xdr:colOff>
      <xdr:row>0</xdr:row>
      <xdr:rowOff>951569</xdr:rowOff>
    </xdr:to>
    <xdr:pic>
      <xdr:nvPicPr>
        <xdr:cNvPr id="4" name="Picture 3">
          <a:hlinkClick xmlns:r="http://schemas.openxmlformats.org/officeDocument/2006/relationships" r:id="rId1"/>
          <a:extLst>
            <a:ext uri="{FF2B5EF4-FFF2-40B4-BE49-F238E27FC236}">
              <a16:creationId xmlns:a16="http://schemas.microsoft.com/office/drawing/2014/main" id="{65D15DB3-098B-4472-9630-6C91A727F2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4300" y="38100"/>
          <a:ext cx="4076701" cy="91346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xdr:colOff>
      <xdr:row>72</xdr:row>
      <xdr:rowOff>361950</xdr:rowOff>
    </xdr:from>
    <xdr:to>
      <xdr:col>8</xdr:col>
      <xdr:colOff>114300</xdr:colOff>
      <xdr:row>83</xdr:row>
      <xdr:rowOff>57150</xdr:rowOff>
    </xdr:to>
    <xdr:graphicFrame macro="">
      <xdr:nvGraphicFramePr>
        <xdr:cNvPr id="61" name="Chart 2">
          <a:extLst>
            <a:ext uri="{FF2B5EF4-FFF2-40B4-BE49-F238E27FC236}">
              <a16:creationId xmlns:a16="http://schemas.microsoft.com/office/drawing/2014/main" id="{8B867CEC-00A2-4310-B305-F14DF5864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147</xdr:row>
      <xdr:rowOff>38100</xdr:rowOff>
    </xdr:from>
    <xdr:to>
      <xdr:col>8</xdr:col>
      <xdr:colOff>352424</xdr:colOff>
      <xdr:row>157</xdr:row>
      <xdr:rowOff>85725</xdr:rowOff>
    </xdr:to>
    <xdr:graphicFrame macro="">
      <xdr:nvGraphicFramePr>
        <xdr:cNvPr id="49" name="Chart 3">
          <a:extLst>
            <a:ext uri="{FF2B5EF4-FFF2-40B4-BE49-F238E27FC236}">
              <a16:creationId xmlns:a16="http://schemas.microsoft.com/office/drawing/2014/main" id="{E00F16B3-FC4B-411D-B815-72D7DC3A95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221</xdr:row>
      <xdr:rowOff>20955</xdr:rowOff>
    </xdr:from>
    <xdr:to>
      <xdr:col>8</xdr:col>
      <xdr:colOff>419101</xdr:colOff>
      <xdr:row>236</xdr:row>
      <xdr:rowOff>0</xdr:rowOff>
    </xdr:to>
    <xdr:graphicFrame macro="">
      <xdr:nvGraphicFramePr>
        <xdr:cNvPr id="8" name="Chart 4">
          <a:extLst>
            <a:ext uri="{FF2B5EF4-FFF2-40B4-BE49-F238E27FC236}">
              <a16:creationId xmlns:a16="http://schemas.microsoft.com/office/drawing/2014/main" id="{6AD9BFDD-5921-468D-96CF-1F0B3DF5E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300</xdr:row>
      <xdr:rowOff>6350</xdr:rowOff>
    </xdr:from>
    <xdr:to>
      <xdr:col>8</xdr:col>
      <xdr:colOff>219074</xdr:colOff>
      <xdr:row>310</xdr:row>
      <xdr:rowOff>133350</xdr:rowOff>
    </xdr:to>
    <xdr:graphicFrame macro="">
      <xdr:nvGraphicFramePr>
        <xdr:cNvPr id="41" name="Chart 5">
          <a:extLst>
            <a:ext uri="{FF2B5EF4-FFF2-40B4-BE49-F238E27FC236}">
              <a16:creationId xmlns:a16="http://schemas.microsoft.com/office/drawing/2014/main" id="{BB274BE6-6BA6-48F8-9A69-B7B1E332D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85725</xdr:colOff>
      <xdr:row>0</xdr:row>
      <xdr:rowOff>19050</xdr:rowOff>
    </xdr:from>
    <xdr:to>
      <xdr:col>3</xdr:col>
      <xdr:colOff>828676</xdr:colOff>
      <xdr:row>0</xdr:row>
      <xdr:rowOff>935694</xdr:rowOff>
    </xdr:to>
    <xdr:pic>
      <xdr:nvPicPr>
        <xdr:cNvPr id="2" name="Picture 1">
          <a:hlinkClick xmlns:r="http://schemas.openxmlformats.org/officeDocument/2006/relationships" r:id="rId5"/>
          <a:extLst>
            <a:ext uri="{FF2B5EF4-FFF2-40B4-BE49-F238E27FC236}">
              <a16:creationId xmlns:a16="http://schemas.microsoft.com/office/drawing/2014/main" id="{D5DD204F-6FD2-4E9D-95B7-650B20B905C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5725" y="19050"/>
          <a:ext cx="4238626" cy="916644"/>
        </a:xfrm>
        <a:prstGeom prst="rect">
          <a:avLst/>
        </a:prstGeom>
      </xdr:spPr>
    </xdr:pic>
    <xdr:clientData/>
  </xdr:twoCellAnchor>
  <xdr:twoCellAnchor>
    <xdr:from>
      <xdr:col>0</xdr:col>
      <xdr:colOff>1</xdr:colOff>
      <xdr:row>72</xdr:row>
      <xdr:rowOff>361950</xdr:rowOff>
    </xdr:from>
    <xdr:to>
      <xdr:col>8</xdr:col>
      <xdr:colOff>114300</xdr:colOff>
      <xdr:row>83</xdr:row>
      <xdr:rowOff>57150</xdr:rowOff>
    </xdr:to>
    <xdr:graphicFrame macro="">
      <xdr:nvGraphicFramePr>
        <xdr:cNvPr id="3" name="Chart 2">
          <a:extLst>
            <a:ext uri="{FF2B5EF4-FFF2-40B4-BE49-F238E27FC236}">
              <a16:creationId xmlns:a16="http://schemas.microsoft.com/office/drawing/2014/main" id="{C6EE325E-7A08-4EC9-A5E9-8423817F4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147</xdr:row>
      <xdr:rowOff>38100</xdr:rowOff>
    </xdr:from>
    <xdr:to>
      <xdr:col>8</xdr:col>
      <xdr:colOff>352424</xdr:colOff>
      <xdr:row>157</xdr:row>
      <xdr:rowOff>85725</xdr:rowOff>
    </xdr:to>
    <xdr:graphicFrame macro="">
      <xdr:nvGraphicFramePr>
        <xdr:cNvPr id="4" name="Chart 3">
          <a:extLst>
            <a:ext uri="{FF2B5EF4-FFF2-40B4-BE49-F238E27FC236}">
              <a16:creationId xmlns:a16="http://schemas.microsoft.com/office/drawing/2014/main" id="{56306653-2AEF-4409-94AA-6DF1099F8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xdr:colOff>
      <xdr:row>221</xdr:row>
      <xdr:rowOff>20955</xdr:rowOff>
    </xdr:from>
    <xdr:to>
      <xdr:col>8</xdr:col>
      <xdr:colOff>419101</xdr:colOff>
      <xdr:row>236</xdr:row>
      <xdr:rowOff>0</xdr:rowOff>
    </xdr:to>
    <xdr:graphicFrame macro="">
      <xdr:nvGraphicFramePr>
        <xdr:cNvPr id="5" name="Chart 4">
          <a:extLst>
            <a:ext uri="{FF2B5EF4-FFF2-40B4-BE49-F238E27FC236}">
              <a16:creationId xmlns:a16="http://schemas.microsoft.com/office/drawing/2014/main" id="{902501A5-35FF-4AA3-92A2-51142680C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300</xdr:row>
      <xdr:rowOff>6350</xdr:rowOff>
    </xdr:from>
    <xdr:to>
      <xdr:col>8</xdr:col>
      <xdr:colOff>219074</xdr:colOff>
      <xdr:row>310</xdr:row>
      <xdr:rowOff>133350</xdr:rowOff>
    </xdr:to>
    <xdr:graphicFrame macro="">
      <xdr:nvGraphicFramePr>
        <xdr:cNvPr id="6" name="Chart 5">
          <a:extLst>
            <a:ext uri="{FF2B5EF4-FFF2-40B4-BE49-F238E27FC236}">
              <a16:creationId xmlns:a16="http://schemas.microsoft.com/office/drawing/2014/main" id="{15D25452-E047-4CA9-9E73-BA7A7B317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85725</xdr:colOff>
      <xdr:row>0</xdr:row>
      <xdr:rowOff>19050</xdr:rowOff>
    </xdr:from>
    <xdr:to>
      <xdr:col>3</xdr:col>
      <xdr:colOff>828676</xdr:colOff>
      <xdr:row>0</xdr:row>
      <xdr:rowOff>935694</xdr:rowOff>
    </xdr:to>
    <xdr:pic>
      <xdr:nvPicPr>
        <xdr:cNvPr id="7" name="Picture 6">
          <a:hlinkClick xmlns:r="http://schemas.openxmlformats.org/officeDocument/2006/relationships" r:id="rId5"/>
          <a:extLst>
            <a:ext uri="{FF2B5EF4-FFF2-40B4-BE49-F238E27FC236}">
              <a16:creationId xmlns:a16="http://schemas.microsoft.com/office/drawing/2014/main" id="{372DDF4C-F051-4189-9D77-040E6EBBCF0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5725" y="19050"/>
          <a:ext cx="4086226" cy="916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119</xdr:row>
      <xdr:rowOff>150668</xdr:rowOff>
    </xdr:from>
    <xdr:to>
      <xdr:col>11</xdr:col>
      <xdr:colOff>82839</xdr:colOff>
      <xdr:row>144</xdr:row>
      <xdr:rowOff>87168</xdr:rowOff>
    </xdr:to>
    <xdr:graphicFrame macro="">
      <xdr:nvGraphicFramePr>
        <xdr:cNvPr id="4" name="Chart 3">
          <a:extLst>
            <a:ext uri="{FF2B5EF4-FFF2-40B4-BE49-F238E27FC236}">
              <a16:creationId xmlns:a16="http://schemas.microsoft.com/office/drawing/2014/main" id="{929CD354-F83F-4180-B3BE-541217FEB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123825</xdr:colOff>
      <xdr:row>1</xdr:row>
      <xdr:rowOff>19050</xdr:rowOff>
    </xdr:from>
    <xdr:to>
      <xdr:col>4</xdr:col>
      <xdr:colOff>1</xdr:colOff>
      <xdr:row>1</xdr:row>
      <xdr:rowOff>935694</xdr:rowOff>
    </xdr:to>
    <xdr:pic>
      <xdr:nvPicPr>
        <xdr:cNvPr id="3" name="Picture 2">
          <a:hlinkClick xmlns:r="http://schemas.openxmlformats.org/officeDocument/2006/relationships" r:id="rId2"/>
          <a:extLst>
            <a:ext uri="{FF2B5EF4-FFF2-40B4-BE49-F238E27FC236}">
              <a16:creationId xmlns:a16="http://schemas.microsoft.com/office/drawing/2014/main" id="{7EF6C89A-B97F-4EA8-8027-C860BC76C08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5" y="219075"/>
          <a:ext cx="4238626" cy="916644"/>
        </a:xfrm>
        <a:prstGeom prst="rect">
          <a:avLst/>
        </a:prstGeom>
      </xdr:spPr>
    </xdr:pic>
    <xdr:clientData/>
  </xdr:twoCellAnchor>
  <xdr:twoCellAnchor>
    <xdr:from>
      <xdr:col>0</xdr:col>
      <xdr:colOff>0</xdr:colOff>
      <xdr:row>119</xdr:row>
      <xdr:rowOff>150668</xdr:rowOff>
    </xdr:from>
    <xdr:to>
      <xdr:col>11</xdr:col>
      <xdr:colOff>82839</xdr:colOff>
      <xdr:row>144</xdr:row>
      <xdr:rowOff>87168</xdr:rowOff>
    </xdr:to>
    <xdr:graphicFrame macro="">
      <xdr:nvGraphicFramePr>
        <xdr:cNvPr id="2" name="Chart 1">
          <a:extLst>
            <a:ext uri="{FF2B5EF4-FFF2-40B4-BE49-F238E27FC236}">
              <a16:creationId xmlns:a16="http://schemas.microsoft.com/office/drawing/2014/main" id="{FDF6F782-7C9F-4D83-8AC8-551E9B377E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123825</xdr:colOff>
      <xdr:row>1</xdr:row>
      <xdr:rowOff>19050</xdr:rowOff>
    </xdr:from>
    <xdr:to>
      <xdr:col>4</xdr:col>
      <xdr:colOff>1</xdr:colOff>
      <xdr:row>1</xdr:row>
      <xdr:rowOff>935694</xdr:rowOff>
    </xdr:to>
    <xdr:pic>
      <xdr:nvPicPr>
        <xdr:cNvPr id="5" name="Picture 4">
          <a:hlinkClick xmlns:r="http://schemas.openxmlformats.org/officeDocument/2006/relationships" r:id="rId2"/>
          <a:extLst>
            <a:ext uri="{FF2B5EF4-FFF2-40B4-BE49-F238E27FC236}">
              <a16:creationId xmlns:a16="http://schemas.microsoft.com/office/drawing/2014/main" id="{863B8B83-AC0D-4AC4-B70C-F6ADCED38CA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5" y="219075"/>
          <a:ext cx="4067176" cy="91664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61</xdr:row>
      <xdr:rowOff>28575</xdr:rowOff>
    </xdr:from>
    <xdr:to>
      <xdr:col>11</xdr:col>
      <xdr:colOff>238125</xdr:colOff>
      <xdr:row>90</xdr:row>
      <xdr:rowOff>180975</xdr:rowOff>
    </xdr:to>
    <xdr:graphicFrame macro="">
      <xdr:nvGraphicFramePr>
        <xdr:cNvPr id="9" name="Chart 8">
          <a:extLst>
            <a:ext uri="{FF2B5EF4-FFF2-40B4-BE49-F238E27FC236}">
              <a16:creationId xmlns:a16="http://schemas.microsoft.com/office/drawing/2014/main" id="{CEC21D64-355F-4F97-8A8D-5BFA9CB7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144</xdr:row>
      <xdr:rowOff>38100</xdr:rowOff>
    </xdr:from>
    <xdr:to>
      <xdr:col>10</xdr:col>
      <xdr:colOff>752475</xdr:colOff>
      <xdr:row>158</xdr:row>
      <xdr:rowOff>158750</xdr:rowOff>
    </xdr:to>
    <xdr:graphicFrame macro="">
      <xdr:nvGraphicFramePr>
        <xdr:cNvPr id="10" name="Chart 9">
          <a:extLst>
            <a:ext uri="{FF2B5EF4-FFF2-40B4-BE49-F238E27FC236}">
              <a16:creationId xmlns:a16="http://schemas.microsoft.com/office/drawing/2014/main" id="{8CF6CC03-214A-4837-9F36-B5E28A23B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211</xdr:row>
      <xdr:rowOff>9525</xdr:rowOff>
    </xdr:from>
    <xdr:to>
      <xdr:col>11</xdr:col>
      <xdr:colOff>9525</xdr:colOff>
      <xdr:row>229</xdr:row>
      <xdr:rowOff>9525</xdr:rowOff>
    </xdr:to>
    <xdr:graphicFrame macro="">
      <xdr:nvGraphicFramePr>
        <xdr:cNvPr id="11" name="Chart 10">
          <a:extLst>
            <a:ext uri="{FF2B5EF4-FFF2-40B4-BE49-F238E27FC236}">
              <a16:creationId xmlns:a16="http://schemas.microsoft.com/office/drawing/2014/main" id="{C1BB3D87-3435-470F-8D42-5C0732971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28575</xdr:colOff>
      <xdr:row>0</xdr:row>
      <xdr:rowOff>0</xdr:rowOff>
    </xdr:from>
    <xdr:to>
      <xdr:col>3</xdr:col>
      <xdr:colOff>771526</xdr:colOff>
      <xdr:row>0</xdr:row>
      <xdr:rowOff>913469</xdr:rowOff>
    </xdr:to>
    <xdr:pic>
      <xdr:nvPicPr>
        <xdr:cNvPr id="2" name="Picture 1">
          <a:hlinkClick xmlns:r="http://schemas.openxmlformats.org/officeDocument/2006/relationships" r:id="rId4"/>
          <a:extLst>
            <a:ext uri="{FF2B5EF4-FFF2-40B4-BE49-F238E27FC236}">
              <a16:creationId xmlns:a16="http://schemas.microsoft.com/office/drawing/2014/main" id="{0860FBA0-28D5-482C-81B0-88FCAB7F44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575" y="0"/>
          <a:ext cx="4238626" cy="913469"/>
        </a:xfrm>
        <a:prstGeom prst="rect">
          <a:avLst/>
        </a:prstGeom>
      </xdr:spPr>
    </xdr:pic>
    <xdr:clientData/>
  </xdr:twoCellAnchor>
  <xdr:twoCellAnchor>
    <xdr:from>
      <xdr:col>0</xdr:col>
      <xdr:colOff>0</xdr:colOff>
      <xdr:row>61</xdr:row>
      <xdr:rowOff>28575</xdr:rowOff>
    </xdr:from>
    <xdr:to>
      <xdr:col>11</xdr:col>
      <xdr:colOff>238125</xdr:colOff>
      <xdr:row>90</xdr:row>
      <xdr:rowOff>180975</xdr:rowOff>
    </xdr:to>
    <xdr:graphicFrame macro="">
      <xdr:nvGraphicFramePr>
        <xdr:cNvPr id="3" name="Chart 2">
          <a:extLst>
            <a:ext uri="{FF2B5EF4-FFF2-40B4-BE49-F238E27FC236}">
              <a16:creationId xmlns:a16="http://schemas.microsoft.com/office/drawing/2014/main" id="{497CABCF-5AB0-48C9-8608-B23223B9C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144</xdr:row>
      <xdr:rowOff>38100</xdr:rowOff>
    </xdr:from>
    <xdr:to>
      <xdr:col>10</xdr:col>
      <xdr:colOff>752475</xdr:colOff>
      <xdr:row>158</xdr:row>
      <xdr:rowOff>158750</xdr:rowOff>
    </xdr:to>
    <xdr:graphicFrame macro="">
      <xdr:nvGraphicFramePr>
        <xdr:cNvPr id="4" name="Chart 3">
          <a:extLst>
            <a:ext uri="{FF2B5EF4-FFF2-40B4-BE49-F238E27FC236}">
              <a16:creationId xmlns:a16="http://schemas.microsoft.com/office/drawing/2014/main" id="{DB3203FD-4F2A-4C5B-BA4A-62855327D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211</xdr:row>
      <xdr:rowOff>9525</xdr:rowOff>
    </xdr:from>
    <xdr:to>
      <xdr:col>11</xdr:col>
      <xdr:colOff>9525</xdr:colOff>
      <xdr:row>229</xdr:row>
      <xdr:rowOff>9525</xdr:rowOff>
    </xdr:to>
    <xdr:graphicFrame macro="">
      <xdr:nvGraphicFramePr>
        <xdr:cNvPr id="5" name="Chart 4">
          <a:extLst>
            <a:ext uri="{FF2B5EF4-FFF2-40B4-BE49-F238E27FC236}">
              <a16:creationId xmlns:a16="http://schemas.microsoft.com/office/drawing/2014/main" id="{A9ECE9EB-27B7-42F8-810F-4E4C96203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28575</xdr:colOff>
      <xdr:row>0</xdr:row>
      <xdr:rowOff>0</xdr:rowOff>
    </xdr:from>
    <xdr:to>
      <xdr:col>3</xdr:col>
      <xdr:colOff>771526</xdr:colOff>
      <xdr:row>0</xdr:row>
      <xdr:rowOff>913469</xdr:rowOff>
    </xdr:to>
    <xdr:pic>
      <xdr:nvPicPr>
        <xdr:cNvPr id="6" name="Picture 5">
          <a:hlinkClick xmlns:r="http://schemas.openxmlformats.org/officeDocument/2006/relationships" r:id="rId4"/>
          <a:extLst>
            <a:ext uri="{FF2B5EF4-FFF2-40B4-BE49-F238E27FC236}">
              <a16:creationId xmlns:a16="http://schemas.microsoft.com/office/drawing/2014/main" id="{C216B0CF-6BCA-4099-AF21-6E35F679FEE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575" y="0"/>
          <a:ext cx="4086226" cy="91346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82550</xdr:colOff>
      <xdr:row>0</xdr:row>
      <xdr:rowOff>9525</xdr:rowOff>
    </xdr:from>
    <xdr:to>
      <xdr:col>3</xdr:col>
      <xdr:colOff>828676</xdr:colOff>
      <xdr:row>0</xdr:row>
      <xdr:rowOff>926169</xdr:rowOff>
    </xdr:to>
    <xdr:pic>
      <xdr:nvPicPr>
        <xdr:cNvPr id="3" name="Picture 2">
          <a:hlinkClick xmlns:r="http://schemas.openxmlformats.org/officeDocument/2006/relationships" r:id="rId1"/>
          <a:extLst>
            <a:ext uri="{FF2B5EF4-FFF2-40B4-BE49-F238E27FC236}">
              <a16:creationId xmlns:a16="http://schemas.microsoft.com/office/drawing/2014/main" id="{D7E546BF-2DBC-47FD-AE3A-202351F46A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550" y="9525"/>
          <a:ext cx="4238626" cy="913469"/>
        </a:xfrm>
        <a:prstGeom prst="rect">
          <a:avLst/>
        </a:prstGeom>
      </xdr:spPr>
    </xdr:pic>
    <xdr:clientData/>
  </xdr:twoCellAnchor>
  <xdr:twoCellAnchor>
    <xdr:from>
      <xdr:col>0</xdr:col>
      <xdr:colOff>0</xdr:colOff>
      <xdr:row>70</xdr:row>
      <xdr:rowOff>0</xdr:rowOff>
    </xdr:from>
    <xdr:to>
      <xdr:col>18</xdr:col>
      <xdr:colOff>495300</xdr:colOff>
      <xdr:row>99</xdr:row>
      <xdr:rowOff>85725</xdr:rowOff>
    </xdr:to>
    <xdr:graphicFrame macro="">
      <xdr:nvGraphicFramePr>
        <xdr:cNvPr id="2" name="Chart 3">
          <a:extLst>
            <a:ext uri="{FF2B5EF4-FFF2-40B4-BE49-F238E27FC236}">
              <a16:creationId xmlns:a16="http://schemas.microsoft.com/office/drawing/2014/main" id="{893661A8-FDCD-4AB0-8C3D-7369604B9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127</xdr:row>
      <xdr:rowOff>101601</xdr:rowOff>
    </xdr:from>
    <xdr:to>
      <xdr:col>10</xdr:col>
      <xdr:colOff>790575</xdr:colOff>
      <xdr:row>150</xdr:row>
      <xdr:rowOff>0</xdr:rowOff>
    </xdr:to>
    <xdr:graphicFrame macro="">
      <xdr:nvGraphicFramePr>
        <xdr:cNvPr id="4" name="Chart 5">
          <a:extLst>
            <a:ext uri="{FF2B5EF4-FFF2-40B4-BE49-F238E27FC236}">
              <a16:creationId xmlns:a16="http://schemas.microsoft.com/office/drawing/2014/main" id="{EB196775-E199-4603-A025-EFABBAB6A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82550</xdr:colOff>
      <xdr:row>0</xdr:row>
      <xdr:rowOff>9525</xdr:rowOff>
    </xdr:from>
    <xdr:to>
      <xdr:col>3</xdr:col>
      <xdr:colOff>828676</xdr:colOff>
      <xdr:row>0</xdr:row>
      <xdr:rowOff>926169</xdr:rowOff>
    </xdr:to>
    <xdr:pic>
      <xdr:nvPicPr>
        <xdr:cNvPr id="5" name="Picture 4">
          <a:hlinkClick xmlns:r="http://schemas.openxmlformats.org/officeDocument/2006/relationships" r:id="rId1"/>
          <a:extLst>
            <a:ext uri="{FF2B5EF4-FFF2-40B4-BE49-F238E27FC236}">
              <a16:creationId xmlns:a16="http://schemas.microsoft.com/office/drawing/2014/main" id="{8EBBA62D-CD2F-4F9B-A191-9B4C179F7C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550" y="9525"/>
          <a:ext cx="4086226" cy="91346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3</xdr:col>
      <xdr:colOff>123826</xdr:colOff>
      <xdr:row>0</xdr:row>
      <xdr:rowOff>932519</xdr:rowOff>
    </xdr:to>
    <xdr:pic>
      <xdr:nvPicPr>
        <xdr:cNvPr id="3" name="Picture 2">
          <a:hlinkClick xmlns:r="http://schemas.openxmlformats.org/officeDocument/2006/relationships" r:id="rId1"/>
          <a:extLst>
            <a:ext uri="{FF2B5EF4-FFF2-40B4-BE49-F238E27FC236}">
              <a16:creationId xmlns:a16="http://schemas.microsoft.com/office/drawing/2014/main" id="{9D30186B-6358-4CB3-97EB-4D7AE2B707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19050"/>
          <a:ext cx="4238626" cy="913469"/>
        </a:xfrm>
        <a:prstGeom prst="rect">
          <a:avLst/>
        </a:prstGeom>
      </xdr:spPr>
    </xdr:pic>
    <xdr:clientData/>
  </xdr:twoCellAnchor>
  <xdr:twoCellAnchor editAs="oneCell">
    <xdr:from>
      <xdr:col>0</xdr:col>
      <xdr:colOff>47625</xdr:colOff>
      <xdr:row>0</xdr:row>
      <xdr:rowOff>19050</xdr:rowOff>
    </xdr:from>
    <xdr:to>
      <xdr:col>3</xdr:col>
      <xdr:colOff>123826</xdr:colOff>
      <xdr:row>0</xdr:row>
      <xdr:rowOff>932519</xdr:rowOff>
    </xdr:to>
    <xdr:pic>
      <xdr:nvPicPr>
        <xdr:cNvPr id="2" name="Picture 1">
          <a:hlinkClick xmlns:r="http://schemas.openxmlformats.org/officeDocument/2006/relationships" r:id="rId1"/>
          <a:extLst>
            <a:ext uri="{FF2B5EF4-FFF2-40B4-BE49-F238E27FC236}">
              <a16:creationId xmlns:a16="http://schemas.microsoft.com/office/drawing/2014/main" id="{0E167651-9625-4DBF-97C0-EAB3442820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19050"/>
          <a:ext cx="4054476" cy="91346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104775</xdr:colOff>
      <xdr:row>0</xdr:row>
      <xdr:rowOff>9525</xdr:rowOff>
    </xdr:from>
    <xdr:to>
      <xdr:col>2</xdr:col>
      <xdr:colOff>406401</xdr:colOff>
      <xdr:row>0</xdr:row>
      <xdr:rowOff>926169</xdr:rowOff>
    </xdr:to>
    <xdr:pic>
      <xdr:nvPicPr>
        <xdr:cNvPr id="2" name="Picture 1">
          <a:hlinkClick xmlns:r="http://schemas.openxmlformats.org/officeDocument/2006/relationships" r:id="rId1"/>
          <a:extLst>
            <a:ext uri="{FF2B5EF4-FFF2-40B4-BE49-F238E27FC236}">
              <a16:creationId xmlns:a16="http://schemas.microsoft.com/office/drawing/2014/main" id="{C39960CE-F490-4A1C-92E0-CD2D357C99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9525"/>
          <a:ext cx="4238626" cy="913469"/>
        </a:xfrm>
        <a:prstGeom prst="rect">
          <a:avLst/>
        </a:prstGeom>
      </xdr:spPr>
    </xdr:pic>
    <xdr:clientData/>
  </xdr:twoCellAnchor>
  <xdr:twoCellAnchor editAs="oneCell">
    <xdr:from>
      <xdr:col>0</xdr:col>
      <xdr:colOff>104775</xdr:colOff>
      <xdr:row>0</xdr:row>
      <xdr:rowOff>9525</xdr:rowOff>
    </xdr:from>
    <xdr:to>
      <xdr:col>2</xdr:col>
      <xdr:colOff>406401</xdr:colOff>
      <xdr:row>0</xdr:row>
      <xdr:rowOff>926169</xdr:rowOff>
    </xdr:to>
    <xdr:pic>
      <xdr:nvPicPr>
        <xdr:cNvPr id="3" name="Picture 2">
          <a:hlinkClick xmlns:r="http://schemas.openxmlformats.org/officeDocument/2006/relationships" r:id="rId1"/>
          <a:extLst>
            <a:ext uri="{FF2B5EF4-FFF2-40B4-BE49-F238E27FC236}">
              <a16:creationId xmlns:a16="http://schemas.microsoft.com/office/drawing/2014/main" id="{7649E0E8-792C-4868-9DBB-0A5393AEC4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9525"/>
          <a:ext cx="4083051" cy="91664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3</xdr:col>
      <xdr:colOff>438150</xdr:colOff>
      <xdr:row>1</xdr:row>
      <xdr:rowOff>1</xdr:rowOff>
    </xdr:to>
    <xdr:pic>
      <xdr:nvPicPr>
        <xdr:cNvPr id="2" name="Picture 1">
          <a:hlinkClick xmlns:r="http://schemas.openxmlformats.org/officeDocument/2006/relationships" r:id="rId1"/>
          <a:extLst>
            <a:ext uri="{FF2B5EF4-FFF2-40B4-BE49-F238E27FC236}">
              <a16:creationId xmlns:a16="http://schemas.microsoft.com/office/drawing/2014/main" id="{6EDCDF14-9FCF-413D-A54C-1F643CAD13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
          <a:ext cx="3819525" cy="98107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104775</xdr:colOff>
      <xdr:row>0</xdr:row>
      <xdr:rowOff>9525</xdr:rowOff>
    </xdr:from>
    <xdr:to>
      <xdr:col>2</xdr:col>
      <xdr:colOff>254635</xdr:colOff>
      <xdr:row>0</xdr:row>
      <xdr:rowOff>866775</xdr:rowOff>
    </xdr:to>
    <xdr:pic>
      <xdr:nvPicPr>
        <xdr:cNvPr id="2" name="Picture 1">
          <a:hlinkClick xmlns:r="http://schemas.openxmlformats.org/officeDocument/2006/relationships" r:id="rId1"/>
          <a:extLst>
            <a:ext uri="{FF2B5EF4-FFF2-40B4-BE49-F238E27FC236}">
              <a16:creationId xmlns:a16="http://schemas.microsoft.com/office/drawing/2014/main" id="{C801115E-98DF-458A-AB04-5A2C152370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9525"/>
          <a:ext cx="3902710" cy="857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146049</xdr:colOff>
      <xdr:row>75</xdr:row>
      <xdr:rowOff>28579</xdr:rowOff>
    </xdr:from>
    <xdr:to>
      <xdr:col>14</xdr:col>
      <xdr:colOff>372828</xdr:colOff>
      <xdr:row>78</xdr:row>
      <xdr:rowOff>73027</xdr:rowOff>
    </xdr:to>
    <xdr:sp macro="" textlink="">
      <xdr:nvSpPr>
        <xdr:cNvPr id="7" name="TextBox 1">
          <a:extLst>
            <a:ext uri="{FF2B5EF4-FFF2-40B4-BE49-F238E27FC236}">
              <a16:creationId xmlns:a16="http://schemas.microsoft.com/office/drawing/2014/main" id="{91764BDB-6859-43F2-8D22-05F7474031B4}"/>
            </a:ext>
          </a:extLst>
        </xdr:cNvPr>
        <xdr:cNvSpPr txBox="1"/>
      </xdr:nvSpPr>
      <xdr:spPr>
        <a:xfrm rot="5400000">
          <a:off x="12010115" y="12834263"/>
          <a:ext cx="615948" cy="22677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AU" sz="1000"/>
        </a:p>
      </xdr:txBody>
    </xdr:sp>
    <xdr:clientData/>
  </xdr:twoCellAnchor>
  <xdr:twoCellAnchor editAs="oneCell">
    <xdr:from>
      <xdr:col>0</xdr:col>
      <xdr:colOff>47625</xdr:colOff>
      <xdr:row>0</xdr:row>
      <xdr:rowOff>19050</xdr:rowOff>
    </xdr:from>
    <xdr:to>
      <xdr:col>3</xdr:col>
      <xdr:colOff>787401</xdr:colOff>
      <xdr:row>0</xdr:row>
      <xdr:rowOff>935694</xdr:rowOff>
    </xdr:to>
    <xdr:pic>
      <xdr:nvPicPr>
        <xdr:cNvPr id="3" name="Picture 2">
          <a:hlinkClick xmlns:r="http://schemas.openxmlformats.org/officeDocument/2006/relationships" r:id="rId1"/>
          <a:extLst>
            <a:ext uri="{FF2B5EF4-FFF2-40B4-BE49-F238E27FC236}">
              <a16:creationId xmlns:a16="http://schemas.microsoft.com/office/drawing/2014/main" id="{4EF38AE6-11A8-42FF-93C8-5D48FD49C5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19050"/>
          <a:ext cx="4238626" cy="916644"/>
        </a:xfrm>
        <a:prstGeom prst="rect">
          <a:avLst/>
        </a:prstGeom>
      </xdr:spPr>
    </xdr:pic>
    <xdr:clientData/>
  </xdr:twoCellAnchor>
  <xdr:twoCellAnchor>
    <xdr:from>
      <xdr:col>0</xdr:col>
      <xdr:colOff>0</xdr:colOff>
      <xdr:row>79</xdr:row>
      <xdr:rowOff>28575</xdr:rowOff>
    </xdr:from>
    <xdr:to>
      <xdr:col>7</xdr:col>
      <xdr:colOff>238125</xdr:colOff>
      <xdr:row>92</xdr:row>
      <xdr:rowOff>0</xdr:rowOff>
    </xdr:to>
    <xdr:graphicFrame macro="">
      <xdr:nvGraphicFramePr>
        <xdr:cNvPr id="2" name="Chart 1">
          <a:extLst>
            <a:ext uri="{FF2B5EF4-FFF2-40B4-BE49-F238E27FC236}">
              <a16:creationId xmlns:a16="http://schemas.microsoft.com/office/drawing/2014/main" id="{70BE7492-FA07-4A7D-B7FD-06DABA7E5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146049</xdr:colOff>
      <xdr:row>78</xdr:row>
      <xdr:rowOff>28579</xdr:rowOff>
    </xdr:from>
    <xdr:to>
      <xdr:col>14</xdr:col>
      <xdr:colOff>372828</xdr:colOff>
      <xdr:row>81</xdr:row>
      <xdr:rowOff>73027</xdr:rowOff>
    </xdr:to>
    <xdr:sp macro="" textlink="">
      <xdr:nvSpPr>
        <xdr:cNvPr id="4" name="TextBox 1">
          <a:extLst>
            <a:ext uri="{FF2B5EF4-FFF2-40B4-BE49-F238E27FC236}">
              <a16:creationId xmlns:a16="http://schemas.microsoft.com/office/drawing/2014/main" id="{8B691988-2E44-4504-B831-DFE5E14C9A76}"/>
            </a:ext>
          </a:extLst>
        </xdr:cNvPr>
        <xdr:cNvSpPr txBox="1"/>
      </xdr:nvSpPr>
      <xdr:spPr>
        <a:xfrm rot="5400000">
          <a:off x="12010115" y="15510788"/>
          <a:ext cx="615948" cy="22677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AU" sz="1000"/>
        </a:p>
      </xdr:txBody>
    </xdr:sp>
    <xdr:clientData/>
  </xdr:twoCellAnchor>
  <xdr:twoCellAnchor editAs="oneCell">
    <xdr:from>
      <xdr:col>0</xdr:col>
      <xdr:colOff>47625</xdr:colOff>
      <xdr:row>0</xdr:row>
      <xdr:rowOff>19050</xdr:rowOff>
    </xdr:from>
    <xdr:to>
      <xdr:col>3</xdr:col>
      <xdr:colOff>796926</xdr:colOff>
      <xdr:row>0</xdr:row>
      <xdr:rowOff>935694</xdr:rowOff>
    </xdr:to>
    <xdr:pic>
      <xdr:nvPicPr>
        <xdr:cNvPr id="5" name="Picture 4">
          <a:hlinkClick xmlns:r="http://schemas.openxmlformats.org/officeDocument/2006/relationships" r:id="rId1"/>
          <a:extLst>
            <a:ext uri="{FF2B5EF4-FFF2-40B4-BE49-F238E27FC236}">
              <a16:creationId xmlns:a16="http://schemas.microsoft.com/office/drawing/2014/main" id="{033BF3E2-77EE-42E1-A194-54C220DA1D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19050"/>
          <a:ext cx="4092576" cy="916644"/>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0.45157</cdr:x>
      <cdr:y>0.28188</cdr:y>
    </cdr:from>
    <cdr:to>
      <cdr:x>0.57233</cdr:x>
      <cdr:y>0.40268</cdr:y>
    </cdr:to>
    <cdr:sp macro="" textlink="">
      <cdr:nvSpPr>
        <cdr:cNvPr id="2" name="TextBox 1">
          <a:extLst xmlns:a="http://schemas.openxmlformats.org/drawingml/2006/main">
            <a:ext uri="{FF2B5EF4-FFF2-40B4-BE49-F238E27FC236}">
              <a16:creationId xmlns:a16="http://schemas.microsoft.com/office/drawing/2014/main" id="{C72B9ABD-97EB-4F22-BC81-79AC7F8258E2}"/>
            </a:ext>
          </a:extLst>
        </cdr:cNvPr>
        <cdr:cNvSpPr txBox="1"/>
      </cdr:nvSpPr>
      <cdr:spPr>
        <a:xfrm xmlns:a="http://schemas.openxmlformats.org/drawingml/2006/main">
          <a:off x="3419475" y="800100"/>
          <a:ext cx="914400"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0.97305</cdr:x>
      <cdr:y>0</cdr:y>
    </cdr:from>
    <cdr:to>
      <cdr:x>1</cdr:x>
      <cdr:y>0.17226</cdr:y>
    </cdr:to>
    <cdr:sp macro="" textlink="">
      <cdr:nvSpPr>
        <cdr:cNvPr id="3" name="TextBox 2">
          <a:extLst xmlns:a="http://schemas.openxmlformats.org/drawingml/2006/main">
            <a:ext uri="{FF2B5EF4-FFF2-40B4-BE49-F238E27FC236}">
              <a16:creationId xmlns:a16="http://schemas.microsoft.com/office/drawing/2014/main" id="{511B04DB-5660-4FF4-85B6-3828420F8DCD}"/>
            </a:ext>
          </a:extLst>
        </cdr:cNvPr>
        <cdr:cNvSpPr txBox="1"/>
      </cdr:nvSpPr>
      <cdr:spPr>
        <a:xfrm xmlns:a="http://schemas.openxmlformats.org/drawingml/2006/main" rot="5400000">
          <a:off x="6560887" y="143185"/>
          <a:ext cx="472047" cy="18567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0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742951</xdr:colOff>
      <xdr:row>0</xdr:row>
      <xdr:rowOff>916644</xdr:rowOff>
    </xdr:to>
    <xdr:pic>
      <xdr:nvPicPr>
        <xdr:cNvPr id="3" name="Picture 2">
          <a:hlinkClick xmlns:r="http://schemas.openxmlformats.org/officeDocument/2006/relationships" r:id="rId1"/>
          <a:extLst>
            <a:ext uri="{FF2B5EF4-FFF2-40B4-BE49-F238E27FC236}">
              <a16:creationId xmlns:a16="http://schemas.microsoft.com/office/drawing/2014/main" id="{7848044F-E2AD-428F-866F-B3F3C664FD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4238626" cy="916644"/>
        </a:xfrm>
        <a:prstGeom prst="rect">
          <a:avLst/>
        </a:prstGeom>
      </xdr:spPr>
    </xdr:pic>
    <xdr:clientData/>
  </xdr:twoCellAnchor>
  <xdr:twoCellAnchor>
    <xdr:from>
      <xdr:col>0</xdr:col>
      <xdr:colOff>0</xdr:colOff>
      <xdr:row>79</xdr:row>
      <xdr:rowOff>95251</xdr:rowOff>
    </xdr:from>
    <xdr:to>
      <xdr:col>9</xdr:col>
      <xdr:colOff>647700</xdr:colOff>
      <xdr:row>103</xdr:row>
      <xdr:rowOff>66675</xdr:rowOff>
    </xdr:to>
    <xdr:graphicFrame macro="">
      <xdr:nvGraphicFramePr>
        <xdr:cNvPr id="2" name="Chart 1">
          <a:extLst>
            <a:ext uri="{FF2B5EF4-FFF2-40B4-BE49-F238E27FC236}">
              <a16:creationId xmlns:a16="http://schemas.microsoft.com/office/drawing/2014/main" id="{258A2E50-164A-4D2B-90A5-D5E4DBEA2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3</xdr:col>
      <xdr:colOff>742951</xdr:colOff>
      <xdr:row>0</xdr:row>
      <xdr:rowOff>916644</xdr:rowOff>
    </xdr:to>
    <xdr:pic>
      <xdr:nvPicPr>
        <xdr:cNvPr id="5" name="Picture 4">
          <a:hlinkClick xmlns:r="http://schemas.openxmlformats.org/officeDocument/2006/relationships" r:id="rId1"/>
          <a:extLst>
            <a:ext uri="{FF2B5EF4-FFF2-40B4-BE49-F238E27FC236}">
              <a16:creationId xmlns:a16="http://schemas.microsoft.com/office/drawing/2014/main" id="{661AD58E-E8F0-4FCE-AB41-CCDD33CF1F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4086226" cy="9166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53975</xdr:colOff>
      <xdr:row>0</xdr:row>
      <xdr:rowOff>0</xdr:rowOff>
    </xdr:from>
    <xdr:to>
      <xdr:col>3</xdr:col>
      <xdr:colOff>800101</xdr:colOff>
      <xdr:row>0</xdr:row>
      <xdr:rowOff>913469</xdr:rowOff>
    </xdr:to>
    <xdr:pic>
      <xdr:nvPicPr>
        <xdr:cNvPr id="3" name="Picture 2">
          <a:hlinkClick xmlns:r="http://schemas.openxmlformats.org/officeDocument/2006/relationships" r:id="rId1"/>
          <a:extLst>
            <a:ext uri="{FF2B5EF4-FFF2-40B4-BE49-F238E27FC236}">
              <a16:creationId xmlns:a16="http://schemas.microsoft.com/office/drawing/2014/main" id="{8EB1613F-8319-4C21-B4BE-17680974C5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975" y="0"/>
          <a:ext cx="4241801" cy="913469"/>
        </a:xfrm>
        <a:prstGeom prst="rect">
          <a:avLst/>
        </a:prstGeom>
      </xdr:spPr>
    </xdr:pic>
    <xdr:clientData/>
  </xdr:twoCellAnchor>
  <xdr:twoCellAnchor>
    <xdr:from>
      <xdr:col>0</xdr:col>
      <xdr:colOff>59460</xdr:colOff>
      <xdr:row>79</xdr:row>
      <xdr:rowOff>0</xdr:rowOff>
    </xdr:from>
    <xdr:to>
      <xdr:col>7</xdr:col>
      <xdr:colOff>330200</xdr:colOff>
      <xdr:row>96</xdr:row>
      <xdr:rowOff>50800</xdr:rowOff>
    </xdr:to>
    <xdr:graphicFrame macro="">
      <xdr:nvGraphicFramePr>
        <xdr:cNvPr id="2" name="Chart 1">
          <a:extLst>
            <a:ext uri="{FF2B5EF4-FFF2-40B4-BE49-F238E27FC236}">
              <a16:creationId xmlns:a16="http://schemas.microsoft.com/office/drawing/2014/main" id="{E3DE2AFD-1680-4065-AF7B-015C91382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53975</xdr:colOff>
      <xdr:row>0</xdr:row>
      <xdr:rowOff>0</xdr:rowOff>
    </xdr:from>
    <xdr:to>
      <xdr:col>3</xdr:col>
      <xdr:colOff>800101</xdr:colOff>
      <xdr:row>0</xdr:row>
      <xdr:rowOff>913469</xdr:rowOff>
    </xdr:to>
    <xdr:pic>
      <xdr:nvPicPr>
        <xdr:cNvPr id="5" name="Picture 4">
          <a:hlinkClick xmlns:r="http://schemas.openxmlformats.org/officeDocument/2006/relationships" r:id="rId1"/>
          <a:extLst>
            <a:ext uri="{FF2B5EF4-FFF2-40B4-BE49-F238E27FC236}">
              <a16:creationId xmlns:a16="http://schemas.microsoft.com/office/drawing/2014/main" id="{DA9DB7DB-6E7F-4F27-8A83-828A88F0E1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975" y="0"/>
          <a:ext cx="4089401" cy="9134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3</xdr:col>
      <xdr:colOff>806451</xdr:colOff>
      <xdr:row>0</xdr:row>
      <xdr:rowOff>935694</xdr:rowOff>
    </xdr:to>
    <xdr:pic>
      <xdr:nvPicPr>
        <xdr:cNvPr id="3" name="Picture 2">
          <a:hlinkClick xmlns:r="http://schemas.openxmlformats.org/officeDocument/2006/relationships" r:id="rId1"/>
          <a:extLst>
            <a:ext uri="{FF2B5EF4-FFF2-40B4-BE49-F238E27FC236}">
              <a16:creationId xmlns:a16="http://schemas.microsoft.com/office/drawing/2014/main" id="{F914F0D7-E1DF-4585-AEAF-E42FE23CBB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19050"/>
          <a:ext cx="4238626" cy="916644"/>
        </a:xfrm>
        <a:prstGeom prst="rect">
          <a:avLst/>
        </a:prstGeom>
      </xdr:spPr>
    </xdr:pic>
    <xdr:clientData/>
  </xdr:twoCellAnchor>
  <xdr:twoCellAnchor>
    <xdr:from>
      <xdr:col>0</xdr:col>
      <xdr:colOff>19051</xdr:colOff>
      <xdr:row>81</xdr:row>
      <xdr:rowOff>15875</xdr:rowOff>
    </xdr:from>
    <xdr:to>
      <xdr:col>29</xdr:col>
      <xdr:colOff>104776</xdr:colOff>
      <xdr:row>93</xdr:row>
      <xdr:rowOff>133350</xdr:rowOff>
    </xdr:to>
    <xdr:graphicFrame macro="">
      <xdr:nvGraphicFramePr>
        <xdr:cNvPr id="2" name="Chart 1">
          <a:extLst>
            <a:ext uri="{FF2B5EF4-FFF2-40B4-BE49-F238E27FC236}">
              <a16:creationId xmlns:a16="http://schemas.microsoft.com/office/drawing/2014/main" id="{363BB700-F4EF-4832-A034-FB1340F10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66675</xdr:colOff>
      <xdr:row>0</xdr:row>
      <xdr:rowOff>19050</xdr:rowOff>
    </xdr:from>
    <xdr:to>
      <xdr:col>3</xdr:col>
      <xdr:colOff>815976</xdr:colOff>
      <xdr:row>0</xdr:row>
      <xdr:rowOff>935694</xdr:rowOff>
    </xdr:to>
    <xdr:pic>
      <xdr:nvPicPr>
        <xdr:cNvPr id="5" name="Picture 4">
          <a:hlinkClick xmlns:r="http://schemas.openxmlformats.org/officeDocument/2006/relationships" r:id="rId1"/>
          <a:extLst>
            <a:ext uri="{FF2B5EF4-FFF2-40B4-BE49-F238E27FC236}">
              <a16:creationId xmlns:a16="http://schemas.microsoft.com/office/drawing/2014/main" id="{5E6C6D1F-1664-4B17-8243-CB4608C69B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19050"/>
          <a:ext cx="4092576" cy="9166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73025</xdr:colOff>
      <xdr:row>0</xdr:row>
      <xdr:rowOff>9525</xdr:rowOff>
    </xdr:from>
    <xdr:to>
      <xdr:col>3</xdr:col>
      <xdr:colOff>815976</xdr:colOff>
      <xdr:row>0</xdr:row>
      <xdr:rowOff>922994</xdr:rowOff>
    </xdr:to>
    <xdr:pic>
      <xdr:nvPicPr>
        <xdr:cNvPr id="3" name="Picture 2">
          <a:hlinkClick xmlns:r="http://schemas.openxmlformats.org/officeDocument/2006/relationships" r:id="rId1"/>
          <a:extLst>
            <a:ext uri="{FF2B5EF4-FFF2-40B4-BE49-F238E27FC236}">
              <a16:creationId xmlns:a16="http://schemas.microsoft.com/office/drawing/2014/main" id="{6338E50B-0D85-4FEF-9DB7-72B8079B2C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025" y="9525"/>
          <a:ext cx="4238626" cy="916644"/>
        </a:xfrm>
        <a:prstGeom prst="rect">
          <a:avLst/>
        </a:prstGeom>
      </xdr:spPr>
    </xdr:pic>
    <xdr:clientData/>
  </xdr:twoCellAnchor>
  <xdr:twoCellAnchor>
    <xdr:from>
      <xdr:col>0</xdr:col>
      <xdr:colOff>0</xdr:colOff>
      <xdr:row>81</xdr:row>
      <xdr:rowOff>53975</xdr:rowOff>
    </xdr:from>
    <xdr:to>
      <xdr:col>17</xdr:col>
      <xdr:colOff>323849</xdr:colOff>
      <xdr:row>94</xdr:row>
      <xdr:rowOff>187325</xdr:rowOff>
    </xdr:to>
    <xdr:graphicFrame macro="">
      <xdr:nvGraphicFramePr>
        <xdr:cNvPr id="2" name="Chart 1">
          <a:extLst>
            <a:ext uri="{FF2B5EF4-FFF2-40B4-BE49-F238E27FC236}">
              <a16:creationId xmlns:a16="http://schemas.microsoft.com/office/drawing/2014/main" id="{694ED7CF-9C80-4DBB-A752-C546628F1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73025</xdr:colOff>
      <xdr:row>0</xdr:row>
      <xdr:rowOff>9525</xdr:rowOff>
    </xdr:from>
    <xdr:to>
      <xdr:col>3</xdr:col>
      <xdr:colOff>815976</xdr:colOff>
      <xdr:row>0</xdr:row>
      <xdr:rowOff>926169</xdr:rowOff>
    </xdr:to>
    <xdr:pic>
      <xdr:nvPicPr>
        <xdr:cNvPr id="4" name="Picture 3">
          <a:hlinkClick xmlns:r="http://schemas.openxmlformats.org/officeDocument/2006/relationships" r:id="rId1"/>
          <a:extLst>
            <a:ext uri="{FF2B5EF4-FFF2-40B4-BE49-F238E27FC236}">
              <a16:creationId xmlns:a16="http://schemas.microsoft.com/office/drawing/2014/main" id="{A8A33E86-B642-4C83-A147-D6A534830B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025" y="9525"/>
          <a:ext cx="4086226" cy="919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25401</xdr:colOff>
      <xdr:row>82</xdr:row>
      <xdr:rowOff>79374</xdr:rowOff>
    </xdr:from>
    <xdr:to>
      <xdr:col>16</xdr:col>
      <xdr:colOff>701675</xdr:colOff>
      <xdr:row>95</xdr:row>
      <xdr:rowOff>38100</xdr:rowOff>
    </xdr:to>
    <xdr:graphicFrame macro="">
      <xdr:nvGraphicFramePr>
        <xdr:cNvPr id="2" name="Chart 1">
          <a:extLst>
            <a:ext uri="{FF2B5EF4-FFF2-40B4-BE49-F238E27FC236}">
              <a16:creationId xmlns:a16="http://schemas.microsoft.com/office/drawing/2014/main" id="{8C29717B-B792-425E-9AE8-D86BDD86AD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25401</xdr:colOff>
      <xdr:row>82</xdr:row>
      <xdr:rowOff>79374</xdr:rowOff>
    </xdr:from>
    <xdr:to>
      <xdr:col>16</xdr:col>
      <xdr:colOff>701675</xdr:colOff>
      <xdr:row>95</xdr:row>
      <xdr:rowOff>38100</xdr:rowOff>
    </xdr:to>
    <xdr:graphicFrame macro="">
      <xdr:nvGraphicFramePr>
        <xdr:cNvPr id="8" name="Chart 7">
          <a:extLst>
            <a:ext uri="{FF2B5EF4-FFF2-40B4-BE49-F238E27FC236}">
              <a16:creationId xmlns:a16="http://schemas.microsoft.com/office/drawing/2014/main" id="{6B76A8C2-A331-4FA9-B3A9-AFB3A66AA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47625</xdr:rowOff>
    </xdr:from>
    <xdr:to>
      <xdr:col>3</xdr:col>
      <xdr:colOff>762001</xdr:colOff>
      <xdr:row>1</xdr:row>
      <xdr:rowOff>11769</xdr:rowOff>
    </xdr:to>
    <xdr:pic>
      <xdr:nvPicPr>
        <xdr:cNvPr id="10" name="Picture 9">
          <a:hlinkClick xmlns:r="http://schemas.openxmlformats.org/officeDocument/2006/relationships" r:id="rId3"/>
          <a:extLst>
            <a:ext uri="{FF2B5EF4-FFF2-40B4-BE49-F238E27FC236}">
              <a16:creationId xmlns:a16="http://schemas.microsoft.com/office/drawing/2014/main" id="{1D861E8A-083B-42A7-B977-326A7D81C04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050" y="47625"/>
          <a:ext cx="4086226" cy="9134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iclink.sharepoint.com/teams/001052/Series3EXADreports/Series%203%20-2023-2024%20Annual%20statistical%20report/2023-2024-asic-insolvency-statistics-series-3-3%20(%20Working).xlsx" TargetMode="External"/><Relationship Id="rId1" Type="http://schemas.openxmlformats.org/officeDocument/2006/relationships/externalLinkPath" Target="https://asiclink.sharepoint.com/teams/001052/Series3EXADreports/Series%203%20-2024-2025%20Annual%20statistical%20report/2023-2024-asic-insolvency-statistics-series-3-3%20(%20Wor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siclink.sharepoint.com/teams/001052/Series3EXADreports/Series%203%20-2024-2025%20Annual%20statistical%20report/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3.3.1"/>
      <sheetName val="3.3.2"/>
      <sheetName val="3.3.3"/>
      <sheetName val="3.3.4"/>
      <sheetName val="3.3.5"/>
      <sheetName val="3.3.6"/>
      <sheetName val="3.3.7"/>
      <sheetName val="3.3.8"/>
      <sheetName val="3.3.9"/>
      <sheetName val="3.3.10"/>
      <sheetName val="3.3.11"/>
      <sheetName val="3.3.12"/>
      <sheetName val="3.3.13"/>
      <sheetName val="3.3.14"/>
      <sheetName val="3.3.15"/>
      <sheetName val="3.3.16"/>
      <sheetName val="3.3.17"/>
      <sheetName val="3.3.18"/>
      <sheetName val="3.3.19"/>
      <sheetName val="3.3.20"/>
      <sheetName val="3.3.21"/>
    </sheetNames>
    <sheetDataSet>
      <sheetData sheetId="0">
        <row r="2">
          <cell r="A2" t="str">
            <v>Statistics about corporate insolvency in Australia</v>
          </cell>
        </row>
      </sheetData>
      <sheetData sheetId="1">
        <row r="7">
          <cell r="C7" t="str">
            <v>Australian 
Capital Territory</v>
          </cell>
        </row>
        <row r="33">
          <cell r="AS33" t="str">
            <v xml:space="preserve">2019-2020* data is for the period 1 July 2019 to 27 March 2020 due to discontinuation of Form EX01 on 27 March 2020. </v>
          </cell>
        </row>
        <row r="34">
          <cell r="AS34" t="str">
            <v>2019-2020** data is for the period 28 March 2020 (when the Initial Statutory Report was introduced) to 30 June 2020.</v>
          </cell>
        </row>
      </sheetData>
      <sheetData sheetId="2">
        <row r="6">
          <cell r="B6" t="str">
            <v>Less than 
2 months</v>
          </cell>
        </row>
      </sheetData>
      <sheetData sheetId="3">
        <row r="6">
          <cell r="B6" t="str">
            <v>Section 422 (reports by receiver)</v>
          </cell>
          <cell r="C6" t="str">
            <v>Section 438D (reports by administrator)</v>
          </cell>
          <cell r="D6" t="str">
            <v>Section 533 (reports by liquidator)</v>
          </cell>
          <cell r="E6" t="str">
            <v>Regulation 5.5.05 (simplified liquidation process)</v>
          </cell>
          <cell r="F6" t="str">
            <v>Statistical purposes</v>
          </cell>
        </row>
        <row r="47">
          <cell r="A47" t="str">
            <v>2020-2021</v>
          </cell>
          <cell r="B47">
            <v>6.6240292370945636E-3</v>
          </cell>
          <cell r="C47">
            <v>5.4591137505710367E-2</v>
          </cell>
          <cell r="D47">
            <v>0.93787117405207854</v>
          </cell>
          <cell r="E47">
            <v>9.1365920511649154E-4</v>
          </cell>
          <cell r="F47"/>
        </row>
        <row r="48">
          <cell r="A48" t="str">
            <v>2021-2022</v>
          </cell>
          <cell r="B48">
            <v>4.1830708661417327E-3</v>
          </cell>
          <cell r="C48">
            <v>7.062007874015748E-2</v>
          </cell>
          <cell r="D48">
            <v>0.92396653543307083</v>
          </cell>
          <cell r="E48">
            <v>1.2303149606299212E-3</v>
          </cell>
          <cell r="F48"/>
        </row>
        <row r="49">
          <cell r="A49" t="str">
            <v>2022-2023</v>
          </cell>
          <cell r="B49">
            <v>5.5147058823529415E-3</v>
          </cell>
          <cell r="C49">
            <v>8.9338235294117649E-2</v>
          </cell>
          <cell r="D49">
            <v>0.9036764705882353</v>
          </cell>
          <cell r="E49">
            <v>1.4705882352941176E-3</v>
          </cell>
          <cell r="F49"/>
        </row>
        <row r="50">
          <cell r="A50" t="str">
            <v>2023-2024</v>
          </cell>
          <cell r="B50">
            <v>2.8169014084507044E-3</v>
          </cell>
          <cell r="C50">
            <v>9.5211267605633809E-2</v>
          </cell>
          <cell r="D50">
            <v>0.90126760563380282</v>
          </cell>
          <cell r="E50">
            <v>7.0422535211267609E-4</v>
          </cell>
          <cell r="F50"/>
        </row>
      </sheetData>
      <sheetData sheetId="4">
        <row r="6">
          <cell r="B6" t="str">
            <v>Less than 5 FTE</v>
          </cell>
          <cell r="C6" t="str">
            <v>Between 5 and 
19 FTE</v>
          </cell>
          <cell r="D6" t="str">
            <v>Between 20 and 199 FTE</v>
          </cell>
          <cell r="E6" t="str">
            <v>200 or more FTE</v>
          </cell>
          <cell r="F6" t="str">
            <v>Not known</v>
          </cell>
        </row>
        <row r="47">
          <cell r="A47" t="str">
            <v>2020-2021</v>
          </cell>
          <cell r="B47">
            <v>0.67724988579259937</v>
          </cell>
          <cell r="C47">
            <v>0.14184559159433532</v>
          </cell>
          <cell r="D47">
            <v>5.2535404294198264E-2</v>
          </cell>
          <cell r="E47">
            <v>6.1671996345363175E-3</v>
          </cell>
          <cell r="F47">
            <v>0.12220191868433075</v>
          </cell>
        </row>
        <row r="48">
          <cell r="A48" t="str">
            <v>2021-2022</v>
          </cell>
          <cell r="B48">
            <v>0.70767716535433067</v>
          </cell>
          <cell r="C48">
            <v>0.1264763779527559</v>
          </cell>
          <cell r="D48">
            <v>4.6505905511811024E-2</v>
          </cell>
          <cell r="E48">
            <v>1.4763779527559055E-3</v>
          </cell>
          <cell r="F48">
            <v>0.11786417322834646</v>
          </cell>
        </row>
        <row r="49">
          <cell r="A49" t="str">
            <v>2022-2023</v>
          </cell>
          <cell r="B49">
            <v>0.67794117647058827</v>
          </cell>
          <cell r="C49">
            <v>0.14871323529411765</v>
          </cell>
          <cell r="D49">
            <v>0.05</v>
          </cell>
          <cell r="E49">
            <v>2.7573529411764708E-3</v>
          </cell>
          <cell r="F49">
            <v>0.12058823529411765</v>
          </cell>
        </row>
        <row r="50">
          <cell r="A50" t="str">
            <v>2023-2024</v>
          </cell>
          <cell r="B50">
            <v>0.66323943661971829</v>
          </cell>
          <cell r="C50">
            <v>0.14028169014084507</v>
          </cell>
          <cell r="D50">
            <v>4.3802816901408449E-2</v>
          </cell>
          <cell r="E50">
            <v>2.6760563380281688E-3</v>
          </cell>
          <cell r="F50">
            <v>0.15</v>
          </cell>
        </row>
      </sheetData>
      <sheetData sheetId="5">
        <row r="6">
          <cell r="B6" t="str">
            <v>Accommodation
&amp; food services</v>
          </cell>
          <cell r="C6" t="str">
            <v>Administrative
&amp; support services</v>
          </cell>
          <cell r="D6" t="str">
            <v>Agriculture, forestry &amp; 
fishing</v>
          </cell>
          <cell r="E6" t="str">
            <v>Arts &amp; 
recreation services</v>
          </cell>
          <cell r="F6" t="str">
            <v xml:space="preserve">Construction </v>
          </cell>
          <cell r="G6" t="str">
            <v>Education &amp; training</v>
          </cell>
          <cell r="H6" t="str">
            <v>Electricity, gas, water &amp; waste services</v>
          </cell>
          <cell r="I6" t="str">
            <v>Financial and insurances services</v>
          </cell>
          <cell r="J6" t="str">
            <v>FIS–Credit provider</v>
          </cell>
          <cell r="K6" t="str">
            <v>FIS–Deposit taking institutions</v>
          </cell>
          <cell r="L6" t="str">
            <v>FIS–Insurance</v>
          </cell>
          <cell r="M6" t="str">
            <v>FIS–Managed investments</v>
          </cell>
          <cell r="N6" t="str">
            <v>FIS–Other financial services</v>
          </cell>
          <cell r="O6" t="str">
            <v>FIS–
Superannuation</v>
          </cell>
          <cell r="P6" t="str">
            <v>Health care &amp; social assistance</v>
          </cell>
          <cell r="Q6" t="str">
            <v>Information 
media &amp; tele- communications</v>
          </cell>
          <cell r="R6" t="str">
            <v>Labour hire</v>
          </cell>
          <cell r="S6" t="str">
            <v>Manufacturing</v>
          </cell>
          <cell r="T6" t="str">
            <v>Mining</v>
          </cell>
          <cell r="U6" t="str">
            <v>Other (business &amp; personal) services</v>
          </cell>
          <cell r="V6" t="str">
            <v>Professional, scientific &amp; technical services</v>
          </cell>
          <cell r="W6" t="str">
            <v>Property &amp; business services</v>
          </cell>
          <cell r="X6" t="str">
            <v>Public administration 
&amp; safety</v>
          </cell>
          <cell r="Y6" t="str">
            <v>Rental, hiring 
&amp; real estate services</v>
          </cell>
          <cell r="Z6" t="str">
            <v>Retail trade</v>
          </cell>
          <cell r="AA6" t="str">
            <v>Transport, postal &amp; warehousing</v>
          </cell>
          <cell r="AB6" t="str">
            <v>Wholesale trade</v>
          </cell>
        </row>
        <row r="47">
          <cell r="A47" t="str">
            <v>2020-2021</v>
          </cell>
          <cell r="B47">
            <v>0.14230242119689357</v>
          </cell>
          <cell r="C47">
            <v>6.1671996345363175E-3</v>
          </cell>
          <cell r="D47">
            <v>1.1420740063956145E-2</v>
          </cell>
          <cell r="E47">
            <v>1.0735495660118775E-2</v>
          </cell>
          <cell r="F47">
            <v>0.21767930561900412</v>
          </cell>
          <cell r="G47">
            <v>1.4161717679305619E-2</v>
          </cell>
          <cell r="H47">
            <v>2.6724531749657377E-2</v>
          </cell>
          <cell r="I47">
            <v>2.9693924166285975E-2</v>
          </cell>
          <cell r="J47"/>
          <cell r="K47"/>
          <cell r="L47"/>
          <cell r="M47"/>
          <cell r="N47"/>
          <cell r="O47"/>
          <cell r="P47">
            <v>1.3248058474189127E-2</v>
          </cell>
          <cell r="Q47">
            <v>2.375513933302878E-2</v>
          </cell>
          <cell r="R47">
            <v>2.9922338967565097E-2</v>
          </cell>
          <cell r="S47">
            <v>2.5354042941982641E-2</v>
          </cell>
          <cell r="T47">
            <v>1.2105984467793512E-2</v>
          </cell>
          <cell r="U47">
            <v>0.25856555504796713</v>
          </cell>
          <cell r="V47">
            <v>1.6217450890817726E-2</v>
          </cell>
          <cell r="W47"/>
          <cell r="X47">
            <v>1.5989036089538603E-3</v>
          </cell>
          <cell r="Y47">
            <v>2.4211968935587025E-2</v>
          </cell>
          <cell r="Z47">
            <v>7.5376884422110546E-2</v>
          </cell>
          <cell r="AA47">
            <v>4.0201005025125629E-2</v>
          </cell>
          <cell r="AB47">
            <v>2.055733211512106E-2</v>
          </cell>
        </row>
        <row r="48">
          <cell r="A48" t="str">
            <v>2021-2022</v>
          </cell>
          <cell r="B48">
            <v>0.16166338582677164</v>
          </cell>
          <cell r="C48">
            <v>1.6732283464566931E-2</v>
          </cell>
          <cell r="D48">
            <v>1.5009842519685039E-2</v>
          </cell>
          <cell r="E48">
            <v>1.5255905511811024E-2</v>
          </cell>
          <cell r="F48">
            <v>0.22613188976377951</v>
          </cell>
          <cell r="G48">
            <v>1.2303149606299213E-2</v>
          </cell>
          <cell r="H48">
            <v>2.6820866141732284E-2</v>
          </cell>
          <cell r="I48">
            <v>3.5679133858267716E-2</v>
          </cell>
          <cell r="J48"/>
          <cell r="K48"/>
          <cell r="L48"/>
          <cell r="M48"/>
          <cell r="N48"/>
          <cell r="O48"/>
          <cell r="P48">
            <v>1.2549212598425197E-2</v>
          </cell>
          <cell r="Q48">
            <v>2.0669291338582679E-2</v>
          </cell>
          <cell r="R48">
            <v>3.2480314960629919E-2</v>
          </cell>
          <cell r="S48">
            <v>2.952755905511811E-2</v>
          </cell>
          <cell r="T48">
            <v>1.4025590551181102E-2</v>
          </cell>
          <cell r="U48">
            <v>0.17396653543307086</v>
          </cell>
          <cell r="V48">
            <v>3.3956692913385829E-2</v>
          </cell>
          <cell r="W48"/>
          <cell r="X48">
            <v>2.6574803149606301E-2</v>
          </cell>
          <cell r="Y48">
            <v>6.4960629921259838E-2</v>
          </cell>
          <cell r="Z48">
            <v>4.9458661417322837E-2</v>
          </cell>
          <cell r="AA48">
            <v>2.8051181102362203E-2</v>
          </cell>
          <cell r="AB48">
            <v>2.8051181102362203E-2</v>
          </cell>
        </row>
        <row r="49">
          <cell r="A49" t="str">
            <v>2022-2023</v>
          </cell>
          <cell r="B49">
            <v>0.15349264705882354</v>
          </cell>
          <cell r="C49">
            <v>2.7022058823529413E-2</v>
          </cell>
          <cell r="D49">
            <v>1.0477941176470587E-2</v>
          </cell>
          <cell r="E49">
            <v>1.9117647058823531E-2</v>
          </cell>
          <cell r="F49">
            <v>0.2832720588235294</v>
          </cell>
          <cell r="G49">
            <v>8.2720588235294119E-3</v>
          </cell>
          <cell r="H49">
            <v>2.6654411764705881E-2</v>
          </cell>
          <cell r="I49">
            <v>2.6470588235294117E-2</v>
          </cell>
          <cell r="J49"/>
          <cell r="K49"/>
          <cell r="L49"/>
          <cell r="M49"/>
          <cell r="N49"/>
          <cell r="O49"/>
          <cell r="P49">
            <v>1.636029411764706E-2</v>
          </cell>
          <cell r="Q49">
            <v>2.9411764705882353E-2</v>
          </cell>
          <cell r="R49">
            <v>3.6029411764705879E-2</v>
          </cell>
          <cell r="S49">
            <v>3.7499999999999999E-2</v>
          </cell>
          <cell r="T49">
            <v>9.7426470588235295E-3</v>
          </cell>
          <cell r="U49">
            <v>0.10863970588235294</v>
          </cell>
          <cell r="V49">
            <v>3.6764705882352942E-2</v>
          </cell>
          <cell r="W49"/>
          <cell r="X49">
            <v>3.5477941176470587E-2</v>
          </cell>
          <cell r="Y49">
            <v>6.6911764705882351E-2</v>
          </cell>
          <cell r="Z49">
            <v>4.2095588235294121E-2</v>
          </cell>
          <cell r="AA49">
            <v>2.1323529411764706E-2</v>
          </cell>
          <cell r="AB49">
            <v>2.1323529411764706E-2</v>
          </cell>
        </row>
        <row r="50">
          <cell r="A50" t="str">
            <v>2023-2024</v>
          </cell>
          <cell r="B50">
            <v>0.15422535211267605</v>
          </cell>
          <cell r="C50">
            <v>3.1971830985915495E-2</v>
          </cell>
          <cell r="D50">
            <v>1.2394366197183098E-2</v>
          </cell>
          <cell r="E50">
            <v>1.563380281690141E-2</v>
          </cell>
          <cell r="F50">
            <v>0.27492957746478874</v>
          </cell>
          <cell r="G50">
            <v>6.4788732394366194E-3</v>
          </cell>
          <cell r="H50">
            <v>2.8169014084507043E-2</v>
          </cell>
          <cell r="I50">
            <v>2.3943661971830985E-2</v>
          </cell>
          <cell r="J50"/>
          <cell r="K50"/>
          <cell r="L50"/>
          <cell r="M50"/>
          <cell r="N50"/>
          <cell r="O50"/>
          <cell r="P50">
            <v>2.2676056338028168E-2</v>
          </cell>
          <cell r="Q50">
            <v>2.4366197183098591E-2</v>
          </cell>
          <cell r="R50">
            <v>2.8591549295774649E-2</v>
          </cell>
          <cell r="S50">
            <v>4.5633802816901409E-2</v>
          </cell>
          <cell r="T50">
            <v>9.8591549295774655E-3</v>
          </cell>
          <cell r="U50">
            <v>0.10450704225352113</v>
          </cell>
          <cell r="V50">
            <v>4.4366197183098595E-2</v>
          </cell>
          <cell r="W50"/>
          <cell r="X50">
            <v>2.6338028169014083E-2</v>
          </cell>
          <cell r="Y50">
            <v>6.5774647887323942E-2</v>
          </cell>
          <cell r="Z50">
            <v>5.253521126760563E-2</v>
          </cell>
          <cell r="AA50">
            <v>1.9718309859154931E-2</v>
          </cell>
          <cell r="AB50">
            <v>1.9718309859154931E-2</v>
          </cell>
        </row>
      </sheetData>
      <sheetData sheetId="6">
        <row r="6">
          <cell r="B6" t="str">
            <v>Under capitalisation</v>
          </cell>
          <cell r="C6" t="str">
            <v>Poor financial control including lack of records</v>
          </cell>
          <cell r="D6" t="str">
            <v>Poor management 
of accounts receivable</v>
          </cell>
          <cell r="E6" t="str">
            <v>Poor strategic management 
of business</v>
          </cell>
          <cell r="F6" t="str">
            <v>Inadequate 
cash flow or 
high cash use</v>
          </cell>
          <cell r="G6" t="str">
            <v>Poor economic conditions</v>
          </cell>
          <cell r="H6" t="str">
            <v>Natural disaster</v>
          </cell>
          <cell r="I6" t="str">
            <v>Fraud</v>
          </cell>
          <cell r="J6" t="str">
            <v>DOCA failed</v>
          </cell>
          <cell r="K6" t="str">
            <v>Dispute among directors</v>
          </cell>
          <cell r="L6" t="str">
            <v>Trading losses</v>
          </cell>
          <cell r="M6" t="str">
            <v>Industry restructuring</v>
          </cell>
          <cell r="N6" t="str">
            <v>Business 
restructuring</v>
          </cell>
          <cell r="O6" t="str">
            <v>Other</v>
          </cell>
          <cell r="P6" t="str">
            <v>None of the above</v>
          </cell>
        </row>
        <row r="47">
          <cell r="A47" t="str">
            <v>2020-2021</v>
          </cell>
          <cell r="B47">
            <v>0.25171311100959343</v>
          </cell>
          <cell r="C47">
            <v>0.32594792142530837</v>
          </cell>
          <cell r="D47">
            <v>0.12539972590223847</v>
          </cell>
          <cell r="E47">
            <v>0.4369575148469621</v>
          </cell>
          <cell r="F47">
            <v>0.53700319780721795</v>
          </cell>
          <cell r="G47">
            <v>0.24714481498401097</v>
          </cell>
          <cell r="H47">
            <v>3.0379168570123342E-2</v>
          </cell>
          <cell r="I47">
            <v>3.9058931018730016E-2</v>
          </cell>
          <cell r="J47">
            <v>9.3650068524440376E-3</v>
          </cell>
          <cell r="K47">
            <v>4.0201005025125629E-2</v>
          </cell>
          <cell r="L47">
            <v>0.44221105527638194</v>
          </cell>
          <cell r="M47">
            <v>1.4846962083142987E-2</v>
          </cell>
          <cell r="N47">
            <v>1.3019643672910005E-2</v>
          </cell>
          <cell r="O47">
            <v>0.46916400182731843</v>
          </cell>
          <cell r="P47"/>
        </row>
        <row r="48">
          <cell r="A48" t="str">
            <v>2021-2022</v>
          </cell>
          <cell r="B48">
            <v>0.27436023622047245</v>
          </cell>
          <cell r="C48">
            <v>0.32357283464566927</v>
          </cell>
          <cell r="D48">
            <v>0.12229330708661418</v>
          </cell>
          <cell r="E48">
            <v>0.39788385826771655</v>
          </cell>
          <cell r="F48">
            <v>0.48720472440944884</v>
          </cell>
          <cell r="G48">
            <v>0.31840551181102361</v>
          </cell>
          <cell r="H48">
            <v>2.7559055118110236E-2</v>
          </cell>
          <cell r="I48">
            <v>3.6417322834645667E-2</v>
          </cell>
          <cell r="J48">
            <v>8.1200787401574798E-3</v>
          </cell>
          <cell r="K48">
            <v>4.1584645669291341E-2</v>
          </cell>
          <cell r="L48">
            <v>0.45004921259842517</v>
          </cell>
          <cell r="M48">
            <v>5.6594488188976382E-3</v>
          </cell>
          <cell r="N48">
            <v>9.8425196850393699E-3</v>
          </cell>
          <cell r="O48">
            <v>0.53174212598425197</v>
          </cell>
          <cell r="P48"/>
        </row>
        <row r="49">
          <cell r="A49" t="str">
            <v>2022-2023</v>
          </cell>
          <cell r="B49">
            <v>0.27702205882352943</v>
          </cell>
          <cell r="C49">
            <v>0.32224264705882355</v>
          </cell>
          <cell r="D49">
            <v>0.11764705882352941</v>
          </cell>
          <cell r="E49">
            <v>0.42261029411764706</v>
          </cell>
          <cell r="F49">
            <v>0.51875000000000004</v>
          </cell>
          <cell r="G49">
            <v>0.36378676470588234</v>
          </cell>
          <cell r="H49">
            <v>2.7941176470588237E-2</v>
          </cell>
          <cell r="I49">
            <v>1.9301470588235295E-2</v>
          </cell>
          <cell r="J49">
            <v>6.4338235294117644E-3</v>
          </cell>
          <cell r="K49">
            <v>2.9779411764705881E-2</v>
          </cell>
          <cell r="L49">
            <v>0.49080882352941174</v>
          </cell>
          <cell r="M49">
            <v>7.5367647058823531E-3</v>
          </cell>
          <cell r="N49">
            <v>1.0477941176470587E-2</v>
          </cell>
          <cell r="O49">
            <v>0.50238970588235299</v>
          </cell>
          <cell r="P49"/>
        </row>
        <row r="50">
          <cell r="A50" t="str">
            <v>2023-2024</v>
          </cell>
          <cell r="B50">
            <v>0.30028169014084505</v>
          </cell>
          <cell r="C50">
            <v>0.36098591549295772</v>
          </cell>
          <cell r="D50">
            <v>0.13</v>
          </cell>
          <cell r="E50">
            <v>0.47971830985915492</v>
          </cell>
          <cell r="F50">
            <v>0.53436619718309863</v>
          </cell>
          <cell r="G50">
            <v>0.32380281690140844</v>
          </cell>
          <cell r="H50">
            <v>3.3521126760563381E-2</v>
          </cell>
          <cell r="I50">
            <v>2.647887323943662E-2</v>
          </cell>
          <cell r="J50">
            <v>2.8169014084507044E-3</v>
          </cell>
          <cell r="K50">
            <v>2.5915492957746478E-2</v>
          </cell>
          <cell r="L50">
            <v>0.47802816901408451</v>
          </cell>
          <cell r="M50">
            <v>7.7464788732394367E-3</v>
          </cell>
          <cell r="N50">
            <v>9.7183098591549291E-3</v>
          </cell>
          <cell r="O50">
            <v>0.45619718309859153</v>
          </cell>
          <cell r="P50"/>
        </row>
      </sheetData>
      <sheetData sheetId="7">
        <row r="7">
          <cell r="B7" t="str">
            <v>Less than $1</v>
          </cell>
        </row>
        <row r="45">
          <cell r="A45" t="str">
            <v>2018-2019</v>
          </cell>
        </row>
        <row r="46">
          <cell r="A46" t="str">
            <v>2019-2020*</v>
          </cell>
        </row>
        <row r="47">
          <cell r="A47" t="str">
            <v>2019-2020**</v>
          </cell>
        </row>
        <row r="48">
          <cell r="A48" t="str">
            <v>2020-2021</v>
          </cell>
        </row>
        <row r="49">
          <cell r="A49" t="str">
            <v>2021-2022</v>
          </cell>
        </row>
        <row r="50">
          <cell r="A50" t="str">
            <v>2022-2023</v>
          </cell>
        </row>
        <row r="51">
          <cell r="A51" t="str">
            <v>2023-2024</v>
          </cell>
        </row>
      </sheetData>
      <sheetData sheetId="8">
        <row r="6">
          <cell r="B6" t="str">
            <v>Less than $1</v>
          </cell>
          <cell r="C6" t="str">
            <v>$1–$10,000</v>
          </cell>
          <cell r="D6" t="str">
            <v>$10,001–
$20,000</v>
          </cell>
          <cell r="E6" t="str">
            <v>$20,001–
$30,000</v>
          </cell>
          <cell r="F6" t="str">
            <v>$30,001–
$50,000</v>
          </cell>
          <cell r="G6" t="str">
            <v>$50,001–
$100,000</v>
          </cell>
          <cell r="H6" t="str">
            <v>$100,001–
$250,000</v>
          </cell>
          <cell r="I6" t="str">
            <v>$1–$250,000</v>
          </cell>
          <cell r="J6" t="str">
            <v>$250,001–less than $1 million</v>
          </cell>
          <cell r="K6" t="str">
            <v>$1 million–less than $5 million</v>
          </cell>
          <cell r="L6" t="str">
            <v>$5 million–
$10 million</v>
          </cell>
          <cell r="M6" t="str">
            <v>Over $10 million</v>
          </cell>
        </row>
        <row r="44">
          <cell r="A44" t="str">
            <v>2018-2019</v>
          </cell>
          <cell r="B44"/>
          <cell r="C44"/>
          <cell r="D44"/>
          <cell r="E44"/>
          <cell r="F44"/>
          <cell r="G44"/>
          <cell r="H44"/>
          <cell r="I44">
            <v>0.38103494265137372</v>
          </cell>
          <cell r="J44">
            <v>0.37823419578554279</v>
          </cell>
          <cell r="K44">
            <v>0.1884502534009069</v>
          </cell>
          <cell r="L44">
            <v>2.5606828487596694E-2</v>
          </cell>
          <cell r="M44">
            <v>2.6673779674579887E-2</v>
          </cell>
        </row>
        <row r="45">
          <cell r="A45" t="str">
            <v>2019-2020*</v>
          </cell>
          <cell r="B45"/>
          <cell r="C45"/>
          <cell r="D45"/>
          <cell r="E45"/>
          <cell r="F45"/>
          <cell r="G45"/>
          <cell r="H45"/>
          <cell r="I45">
            <v>0.37399624124380659</v>
          </cell>
          <cell r="J45">
            <v>0.35844865880744919</v>
          </cell>
          <cell r="K45">
            <v>0.2009226037929267</v>
          </cell>
          <cell r="L45">
            <v>3.007004954724073E-2</v>
          </cell>
          <cell r="M45">
            <v>3.6562446608576799E-2</v>
          </cell>
        </row>
        <row r="46">
          <cell r="A46" t="str">
            <v>2019-2020**</v>
          </cell>
          <cell r="B46">
            <v>2.3014959723820483E-3</v>
          </cell>
          <cell r="C46">
            <v>1.0356731875719217E-2</v>
          </cell>
          <cell r="D46">
            <v>1.3808975834292289E-2</v>
          </cell>
          <cell r="E46">
            <v>1.8411967779056387E-2</v>
          </cell>
          <cell r="F46">
            <v>3.0494821634062141E-2</v>
          </cell>
          <cell r="G46">
            <v>8.2278481012658222E-2</v>
          </cell>
          <cell r="H46">
            <v>0.18584579976985041</v>
          </cell>
          <cell r="J46">
            <v>0.34177215189873417</v>
          </cell>
          <cell r="K46">
            <v>0.20540851553509781</v>
          </cell>
          <cell r="L46">
            <v>3.4522439585730723E-2</v>
          </cell>
          <cell r="M46">
            <v>7.4798619102416572E-2</v>
          </cell>
        </row>
        <row r="47">
          <cell r="A47" t="str">
            <v>2020-2021</v>
          </cell>
          <cell r="B47">
            <v>4.3398812243033349E-3</v>
          </cell>
          <cell r="C47">
            <v>2.3298309730470534E-2</v>
          </cell>
          <cell r="D47">
            <v>1.5989036089538604E-2</v>
          </cell>
          <cell r="E47">
            <v>1.6902695294655094E-2</v>
          </cell>
          <cell r="F47">
            <v>3.1521242576518956E-2</v>
          </cell>
          <cell r="G47">
            <v>8.6340794883508445E-2</v>
          </cell>
          <cell r="H47">
            <v>0.1875285518501599</v>
          </cell>
          <cell r="I47"/>
          <cell r="J47">
            <v>0.31132937414344447</v>
          </cell>
          <cell r="K47">
            <v>0.22293284604842395</v>
          </cell>
          <cell r="L47">
            <v>3.5175879396984924E-2</v>
          </cell>
          <cell r="M47">
            <v>6.4641388761991783E-2</v>
          </cell>
        </row>
        <row r="48">
          <cell r="A48" t="str">
            <v>2021-2022</v>
          </cell>
          <cell r="B48">
            <v>6.6437007874015751E-3</v>
          </cell>
          <cell r="C48">
            <v>1.6732283464566931E-2</v>
          </cell>
          <cell r="D48">
            <v>1.3779527559055118E-2</v>
          </cell>
          <cell r="E48">
            <v>1.1072834645669291E-2</v>
          </cell>
          <cell r="F48">
            <v>3.0511811023622049E-2</v>
          </cell>
          <cell r="G48">
            <v>7.9970472440944879E-2</v>
          </cell>
          <cell r="H48">
            <v>0.18946850393700787</v>
          </cell>
          <cell r="I48"/>
          <cell r="J48">
            <v>0.34079724409448819</v>
          </cell>
          <cell r="K48">
            <v>0.20816929133858267</v>
          </cell>
          <cell r="L48">
            <v>4.625984251968504E-2</v>
          </cell>
          <cell r="M48">
            <v>5.6594488188976375E-2</v>
          </cell>
        </row>
        <row r="49">
          <cell r="A49" t="str">
            <v>2023-2023</v>
          </cell>
          <cell r="B49">
            <v>2.3897058823529414E-3</v>
          </cell>
          <cell r="C49">
            <v>1.2500000000000001E-2</v>
          </cell>
          <cell r="D49">
            <v>1.0661764705882353E-2</v>
          </cell>
          <cell r="E49">
            <v>1.3051470588235295E-2</v>
          </cell>
          <cell r="F49">
            <v>2.6838235294117645E-2</v>
          </cell>
          <cell r="G49">
            <v>6.9301470588235298E-2</v>
          </cell>
          <cell r="H49">
            <v>0.18272058823529411</v>
          </cell>
          <cell r="I49"/>
          <cell r="J49">
            <v>0.3619485294117647</v>
          </cell>
          <cell r="K49">
            <v>0.22959558823529411</v>
          </cell>
          <cell r="L49">
            <v>3.7132352941176471E-2</v>
          </cell>
          <cell r="M49">
            <v>5.3860294117647062E-2</v>
          </cell>
        </row>
        <row r="50">
          <cell r="A50" t="str">
            <v>2022-2024</v>
          </cell>
          <cell r="B50">
            <v>8.0281690140845078E-3</v>
          </cell>
          <cell r="C50">
            <v>1.2394366197183098E-2</v>
          </cell>
          <cell r="D50">
            <v>9.1549295774647887E-3</v>
          </cell>
          <cell r="E50">
            <v>0.01</v>
          </cell>
          <cell r="F50">
            <v>2.6338028169014083E-2</v>
          </cell>
          <cell r="G50">
            <v>6.3239436619718314E-2</v>
          </cell>
          <cell r="H50">
            <v>0.16985915492957745</v>
          </cell>
          <cell r="I50"/>
          <cell r="J50">
            <v>0.36507042253521127</v>
          </cell>
          <cell r="K50">
            <v>0.24126760563380281</v>
          </cell>
          <cell r="L50">
            <v>4.2253521126760563E-2</v>
          </cell>
          <cell r="M50">
            <v>5.2394366197183101E-2</v>
          </cell>
        </row>
      </sheetData>
      <sheetData sheetId="9">
        <row r="6">
          <cell r="B6" t="str">
            <v>$0–$500,000</v>
          </cell>
        </row>
      </sheetData>
      <sheetData sheetId="10">
        <row r="15">
          <cell r="B15" t="str">
            <v>$1–$1,000</v>
          </cell>
          <cell r="C15" t="str">
            <v>$1,001–
$10,000</v>
          </cell>
          <cell r="D15" t="str">
            <v>$10,001–
$50,000</v>
          </cell>
          <cell r="E15" t="str">
            <v>$50,001–
$150,000</v>
          </cell>
          <cell r="F15" t="str">
            <v>$150,001–
$250,000</v>
          </cell>
          <cell r="G15" t="str">
            <v>$250,001–
$500,000</v>
          </cell>
          <cell r="H15" t="str">
            <v>$500,001–Less than $1.5 million</v>
          </cell>
          <cell r="I15" t="str">
            <v>$1.5 million–
$5 million</v>
          </cell>
          <cell r="J15" t="str">
            <v>Over $5 million</v>
          </cell>
          <cell r="K15" t="str">
            <v>Unknown</v>
          </cell>
          <cell r="L15" t="str">
            <v>Not applicable</v>
          </cell>
        </row>
        <row r="53">
          <cell r="A53" t="str">
            <v>2018-2019</v>
          </cell>
          <cell r="B53">
            <v>2.0738560342520737E-2</v>
          </cell>
          <cell r="C53">
            <v>8.977789670858978E-2</v>
          </cell>
          <cell r="D53">
            <v>5.2582285255552585E-2</v>
          </cell>
          <cell r="E53">
            <v>1.5788065293015789E-2</v>
          </cell>
          <cell r="F53">
            <v>3.0773347605030773E-3</v>
          </cell>
          <cell r="G53">
            <v>2.6759432700026761E-3</v>
          </cell>
          <cell r="H53">
            <v>1.0703773080010704E-3</v>
          </cell>
          <cell r="I53">
            <v>0</v>
          </cell>
          <cell r="J53">
            <v>1.3379716350013379E-4</v>
          </cell>
          <cell r="K53"/>
          <cell r="L53">
            <v>0.81415573989831413</v>
          </cell>
        </row>
        <row r="54">
          <cell r="A54" t="str">
            <v>2019-2020*</v>
          </cell>
          <cell r="B54">
            <v>2.0401165780901766E-2</v>
          </cell>
          <cell r="C54">
            <v>8.6747814160809192E-2</v>
          </cell>
          <cell r="D54">
            <v>5.3660209154808847E-2</v>
          </cell>
          <cell r="E54">
            <v>1.6115206583233326E-2</v>
          </cell>
          <cell r="F54">
            <v>3.9430824618549628E-3</v>
          </cell>
          <cell r="G54">
            <v>2.2286987827875877E-3</v>
          </cell>
          <cell r="H54">
            <v>1.3715069432539003E-3</v>
          </cell>
          <cell r="I54">
            <v>0</v>
          </cell>
          <cell r="J54">
            <v>5.1431510372021254E-4</v>
          </cell>
          <cell r="K54"/>
          <cell r="L54">
            <v>0.8150180010286302</v>
          </cell>
        </row>
        <row r="55">
          <cell r="A55" t="str">
            <v>2019-2020**</v>
          </cell>
          <cell r="B55">
            <v>1.7836593785960874E-2</v>
          </cell>
          <cell r="C55">
            <v>9.3785960874568475E-2</v>
          </cell>
          <cell r="D55">
            <v>5.0632911392405063E-2</v>
          </cell>
          <cell r="E55">
            <v>1.7836593785960874E-2</v>
          </cell>
          <cell r="F55">
            <v>4.0276179516685849E-3</v>
          </cell>
          <cell r="G55">
            <v>1.7261219792865361E-3</v>
          </cell>
          <cell r="H55">
            <v>2.3014959723820483E-3</v>
          </cell>
          <cell r="I55">
            <v>5.7537399309551208E-4</v>
          </cell>
          <cell r="J55">
            <v>0</v>
          </cell>
          <cell r="K55">
            <v>6.3291139240506328E-3</v>
          </cell>
          <cell r="L55">
            <v>0.80494821634062141</v>
          </cell>
        </row>
        <row r="56">
          <cell r="A56" t="str">
            <v>2020-2021</v>
          </cell>
          <cell r="B56">
            <v>1.5989036089538604E-2</v>
          </cell>
          <cell r="C56">
            <v>7.629054362722705E-2</v>
          </cell>
          <cell r="D56">
            <v>5.1850159890360896E-2</v>
          </cell>
          <cell r="E56">
            <v>2.055733211512106E-2</v>
          </cell>
          <cell r="F56">
            <v>3.8830516217450892E-3</v>
          </cell>
          <cell r="G56">
            <v>3.1978072179077205E-3</v>
          </cell>
          <cell r="H56">
            <v>2.5125628140703518E-3</v>
          </cell>
          <cell r="I56">
            <v>4.5682960255824577E-4</v>
          </cell>
          <cell r="J56">
            <v>0</v>
          </cell>
          <cell r="K56">
            <v>7.9945180447693019E-3</v>
          </cell>
          <cell r="L56">
            <v>0.81726815897670169</v>
          </cell>
        </row>
        <row r="57">
          <cell r="A57" t="str">
            <v>2021-2022</v>
          </cell>
          <cell r="B57">
            <v>1.0334645669291339E-2</v>
          </cell>
          <cell r="C57">
            <v>6.3484251968503935E-2</v>
          </cell>
          <cell r="D57">
            <v>5.0688976377952756E-2</v>
          </cell>
          <cell r="E57">
            <v>1.9192913385826772E-2</v>
          </cell>
          <cell r="F57">
            <v>7.1358267716535436E-3</v>
          </cell>
          <cell r="G57">
            <v>4.6751968503937012E-3</v>
          </cell>
          <cell r="H57">
            <v>2.4606299212598425E-3</v>
          </cell>
          <cell r="I57">
            <v>4.921259842519685E-4</v>
          </cell>
          <cell r="J57">
            <v>0</v>
          </cell>
          <cell r="K57">
            <v>8.6122047244094491E-3</v>
          </cell>
          <cell r="L57">
            <v>0.83292322834645671</v>
          </cell>
        </row>
        <row r="58">
          <cell r="A58" t="str">
            <v>2022-2023</v>
          </cell>
          <cell r="B58">
            <v>1.1397058823529411E-2</v>
          </cell>
          <cell r="C58">
            <v>5.9926470588235296E-2</v>
          </cell>
          <cell r="D58">
            <v>4.6507352941176472E-2</v>
          </cell>
          <cell r="E58">
            <v>1.7463235294117647E-2</v>
          </cell>
          <cell r="F58">
            <v>5.5147058823529415E-3</v>
          </cell>
          <cell r="G58">
            <v>2.9411764705882353E-3</v>
          </cell>
          <cell r="H58">
            <v>1.6544117647058823E-3</v>
          </cell>
          <cell r="I58">
            <v>3.6764705882352941E-4</v>
          </cell>
          <cell r="J58">
            <v>0</v>
          </cell>
          <cell r="K58">
            <v>8.0882352941176478E-3</v>
          </cell>
          <cell r="L58">
            <v>0.84613970588235299</v>
          </cell>
        </row>
        <row r="59">
          <cell r="A59" t="str">
            <v>2023-2024</v>
          </cell>
          <cell r="B59">
            <v>1.1126760563380281E-2</v>
          </cell>
          <cell r="C59">
            <v>6.6619718309859161E-2</v>
          </cell>
          <cell r="D59">
            <v>4.5352112676056336E-2</v>
          </cell>
          <cell r="E59">
            <v>1.6478873239436621E-2</v>
          </cell>
          <cell r="F59">
            <v>4.9295774647887328E-3</v>
          </cell>
          <cell r="G59">
            <v>3.6619718309859155E-3</v>
          </cell>
          <cell r="H59">
            <v>9.8591549295774642E-4</v>
          </cell>
          <cell r="I59">
            <v>7.0422535211267609E-4</v>
          </cell>
          <cell r="J59">
            <v>0</v>
          </cell>
          <cell r="K59">
            <v>1.2957746478873239E-2</v>
          </cell>
          <cell r="L59">
            <v>0.83718309859154927</v>
          </cell>
        </row>
        <row r="112">
          <cell r="B112" t="str">
            <v>$1–$1,000</v>
          </cell>
          <cell r="C112" t="str">
            <v>$1,001–
$10,000</v>
          </cell>
          <cell r="D112" t="str">
            <v>$10,001–
$50,000</v>
          </cell>
          <cell r="E112" t="str">
            <v>$50,001–
$150,000</v>
          </cell>
          <cell r="F112" t="str">
            <v>$150,001–
$250,000</v>
          </cell>
          <cell r="G112" t="str">
            <v>$250,001–
$500,000</v>
          </cell>
          <cell r="H112" t="str">
            <v>$500,001–Less than $1.5 million</v>
          </cell>
          <cell r="I112" t="str">
            <v>$1.5 million–
$5 million</v>
          </cell>
          <cell r="J112" t="str">
            <v>Over $5 million</v>
          </cell>
          <cell r="K112" t="str">
            <v>Unknown</v>
          </cell>
          <cell r="L112" t="str">
            <v>Not applicable</v>
          </cell>
        </row>
        <row r="153">
          <cell r="A153" t="str">
            <v>2020-2021</v>
          </cell>
          <cell r="B153">
            <v>7.7661032434901784E-3</v>
          </cell>
          <cell r="C153">
            <v>8.0858839652809503E-2</v>
          </cell>
          <cell r="D153">
            <v>9.1822750114207402E-2</v>
          </cell>
          <cell r="E153">
            <v>3.4719049794426679E-2</v>
          </cell>
          <cell r="F153">
            <v>7.537688442211055E-3</v>
          </cell>
          <cell r="G153">
            <v>5.7103700319780723E-3</v>
          </cell>
          <cell r="H153">
            <v>3.1978072179077205E-3</v>
          </cell>
          <cell r="I153">
            <v>2.2841480127912289E-4</v>
          </cell>
          <cell r="J153">
            <v>0</v>
          </cell>
          <cell r="K153">
            <v>8.6797624486066698E-3</v>
          </cell>
          <cell r="L153">
            <v>0.75947921425308362</v>
          </cell>
        </row>
        <row r="154">
          <cell r="A154" t="str">
            <v>2021-2022</v>
          </cell>
          <cell r="B154">
            <v>7.6279527559055121E-3</v>
          </cell>
          <cell r="C154">
            <v>6.0285433070866139E-2</v>
          </cell>
          <cell r="D154">
            <v>8.1938976377952749E-2</v>
          </cell>
          <cell r="E154">
            <v>3.4202755905511813E-2</v>
          </cell>
          <cell r="F154">
            <v>9.3503937007874023E-3</v>
          </cell>
          <cell r="G154">
            <v>7.1358267716535436E-3</v>
          </cell>
          <cell r="H154">
            <v>2.7066929133858267E-3</v>
          </cell>
          <cell r="I154">
            <v>7.3818897637795275E-4</v>
          </cell>
          <cell r="J154">
            <v>0</v>
          </cell>
          <cell r="K154">
            <v>5.4133858267716535E-3</v>
          </cell>
          <cell r="L154">
            <v>0.79060039370078738</v>
          </cell>
        </row>
        <row r="155">
          <cell r="A155" t="str">
            <v>2022-2023</v>
          </cell>
          <cell r="B155">
            <v>4.9632352941176468E-3</v>
          </cell>
          <cell r="C155">
            <v>6.1764705882352944E-2</v>
          </cell>
          <cell r="D155">
            <v>8.7132352941176466E-2</v>
          </cell>
          <cell r="E155">
            <v>4.0073529411764709E-2</v>
          </cell>
          <cell r="F155">
            <v>9.7426470588235295E-3</v>
          </cell>
          <cell r="G155">
            <v>6.8014705882352942E-3</v>
          </cell>
          <cell r="H155">
            <v>3.6764705882352941E-3</v>
          </cell>
          <cell r="I155">
            <v>3.6764705882352941E-4</v>
          </cell>
          <cell r="J155">
            <v>0</v>
          </cell>
          <cell r="K155">
            <v>9.5588235294117654E-3</v>
          </cell>
          <cell r="L155">
            <v>0.77591911764705879</v>
          </cell>
        </row>
        <row r="156">
          <cell r="A156" t="str">
            <v>2023-2024</v>
          </cell>
          <cell r="B156">
            <v>7.6056338028169012E-3</v>
          </cell>
          <cell r="C156">
            <v>7.0281690140845066E-2</v>
          </cell>
          <cell r="D156">
            <v>9.1267605633802817E-2</v>
          </cell>
          <cell r="E156">
            <v>3.8591549295774651E-2</v>
          </cell>
          <cell r="F156">
            <v>8.3098591549295771E-3</v>
          </cell>
          <cell r="G156">
            <v>6.7605633802816905E-3</v>
          </cell>
          <cell r="H156">
            <v>3.6619718309859155E-3</v>
          </cell>
          <cell r="I156">
            <v>1.4084507042253522E-3</v>
          </cell>
          <cell r="J156">
            <v>0</v>
          </cell>
          <cell r="K156">
            <v>1.1126760563380281E-2</v>
          </cell>
          <cell r="L156">
            <v>0.7609859154929578</v>
          </cell>
        </row>
        <row r="209">
          <cell r="B209" t="str">
            <v>$1–$1,000</v>
          </cell>
          <cell r="C209" t="str">
            <v>$1,001–
$10,000</v>
          </cell>
          <cell r="D209" t="str">
            <v>$10,001–
$50,000</v>
          </cell>
          <cell r="E209" t="str">
            <v>$50,001–
$150,000</v>
          </cell>
          <cell r="F209" t="str">
            <v>$150,001–
$250,000</v>
          </cell>
          <cell r="G209" t="str">
            <v>$250,001–
$500,000</v>
          </cell>
          <cell r="H209" t="str">
            <v>$500,001–Less than $1.5 million</v>
          </cell>
          <cell r="I209" t="str">
            <v>$1.5 million–
$5 million</v>
          </cell>
          <cell r="J209" t="str">
            <v>Over $5 million</v>
          </cell>
          <cell r="K209" t="str">
            <v>Unknown</v>
          </cell>
          <cell r="L209" t="str">
            <v>Not applicable</v>
          </cell>
        </row>
        <row r="250">
          <cell r="A250" t="str">
            <v>2020-2021</v>
          </cell>
          <cell r="B250">
            <v>3.1978072179077205E-3</v>
          </cell>
          <cell r="C250">
            <v>4.6368204659661946E-2</v>
          </cell>
          <cell r="D250">
            <v>5.9844677935130194E-2</v>
          </cell>
          <cell r="E250">
            <v>2.1014161717679305E-2</v>
          </cell>
          <cell r="F250">
            <v>5.9387848332571949E-3</v>
          </cell>
          <cell r="G250">
            <v>3.4262220191868431E-3</v>
          </cell>
          <cell r="H250">
            <v>1.5989036089538603E-3</v>
          </cell>
          <cell r="I250">
            <v>3.1978072179077205E-3</v>
          </cell>
          <cell r="J250">
            <v>0</v>
          </cell>
          <cell r="K250">
            <v>6.395614435815441E-3</v>
          </cell>
          <cell r="L250">
            <v>0.8490178163544998</v>
          </cell>
        </row>
        <row r="251">
          <cell r="A251" t="str">
            <v>2021-2022</v>
          </cell>
          <cell r="B251">
            <v>1.7224409448818897E-3</v>
          </cell>
          <cell r="C251">
            <v>3.2234251968503935E-2</v>
          </cell>
          <cell r="D251">
            <v>4.6013779527559057E-2</v>
          </cell>
          <cell r="E251">
            <v>1.7470472440944882E-2</v>
          </cell>
          <cell r="F251">
            <v>2.7066929133858267E-3</v>
          </cell>
          <cell r="G251">
            <v>4.1830708661417327E-3</v>
          </cell>
          <cell r="H251">
            <v>1.4763779527559055E-3</v>
          </cell>
          <cell r="I251">
            <v>4.921259842519685E-4</v>
          </cell>
          <cell r="J251">
            <v>0</v>
          </cell>
          <cell r="K251">
            <v>6.6437007874015751E-3</v>
          </cell>
          <cell r="L251">
            <v>0.88705708661417326</v>
          </cell>
        </row>
        <row r="252">
          <cell r="A252" t="str">
            <v>2022-2023</v>
          </cell>
          <cell r="B252">
            <v>1.1029411764705882E-3</v>
          </cell>
          <cell r="C252">
            <v>3.5845588235294115E-2</v>
          </cell>
          <cell r="D252">
            <v>4.5404411764705881E-2</v>
          </cell>
          <cell r="E252">
            <v>2.0404411764705883E-2</v>
          </cell>
          <cell r="F252">
            <v>4.227941176470588E-3</v>
          </cell>
          <cell r="G252">
            <v>2.022058823529412E-3</v>
          </cell>
          <cell r="H252">
            <v>2.2058823529411764E-3</v>
          </cell>
          <cell r="I252">
            <v>1.838235294117647E-4</v>
          </cell>
          <cell r="J252">
            <v>0</v>
          </cell>
          <cell r="K252">
            <v>1.0294117647058823E-2</v>
          </cell>
          <cell r="L252">
            <v>0.87830882352941175</v>
          </cell>
        </row>
        <row r="253">
          <cell r="A253" t="str">
            <v>2023-2024</v>
          </cell>
          <cell r="B253">
            <v>1.6901408450704226E-3</v>
          </cell>
          <cell r="C253">
            <v>3.2957746478873243E-2</v>
          </cell>
          <cell r="D253">
            <v>4.8450704225352116E-2</v>
          </cell>
          <cell r="E253">
            <v>1.7887323943661972E-2</v>
          </cell>
          <cell r="F253">
            <v>4.0845070422535212E-3</v>
          </cell>
          <cell r="G253">
            <v>4.6478873239436617E-3</v>
          </cell>
          <cell r="H253">
            <v>1.4084507042253522E-3</v>
          </cell>
          <cell r="I253">
            <v>9.8591549295774642E-4</v>
          </cell>
          <cell r="J253">
            <v>1.4084507042253522E-4</v>
          </cell>
          <cell r="K253">
            <v>1.1971830985915493E-2</v>
          </cell>
          <cell r="L253">
            <v>0.87577464788732395</v>
          </cell>
        </row>
        <row r="305">
          <cell r="B305" t="str">
            <v>$1–$1,000</v>
          </cell>
          <cell r="C305" t="str">
            <v>$1,001–
$10,000</v>
          </cell>
          <cell r="D305" t="str">
            <v>$10,001–
$50,000</v>
          </cell>
          <cell r="E305" t="str">
            <v>$50,001–
$150,000</v>
          </cell>
          <cell r="F305" t="str">
            <v>$150,001–
$250,000</v>
          </cell>
          <cell r="G305" t="str">
            <v>$250,001–
$500,000</v>
          </cell>
          <cell r="H305" t="str">
            <v>$500,001–Less than $1.5 million</v>
          </cell>
          <cell r="I305" t="str">
            <v>$1.5 million–
$5 million</v>
          </cell>
          <cell r="J305" t="str">
            <v>Over $5 million</v>
          </cell>
          <cell r="K305" t="str">
            <v>Unknown</v>
          </cell>
          <cell r="L305" t="str">
            <v>Not applicable</v>
          </cell>
        </row>
        <row r="346">
          <cell r="A346" t="str">
            <v>2020-2021</v>
          </cell>
          <cell r="B346">
            <v>1.1420740063956144E-3</v>
          </cell>
          <cell r="C346">
            <v>8.9081772498857924E-3</v>
          </cell>
          <cell r="D346">
            <v>2.8551850159890362E-2</v>
          </cell>
          <cell r="E346">
            <v>1.6674280493375972E-2</v>
          </cell>
          <cell r="F346">
            <v>9.593421653723162E-3</v>
          </cell>
          <cell r="G346">
            <v>6.8524440383736862E-3</v>
          </cell>
          <cell r="H346">
            <v>4.5682960255824575E-3</v>
          </cell>
          <cell r="I346">
            <v>3.1978072179077205E-3</v>
          </cell>
          <cell r="J346">
            <v>2.2841480127912289E-4</v>
          </cell>
          <cell r="K346">
            <v>8.4513476473275471E-3</v>
          </cell>
          <cell r="L346">
            <v>0.91183188670625859</v>
          </cell>
        </row>
        <row r="347">
          <cell r="A347" t="str">
            <v>2021-2022</v>
          </cell>
          <cell r="B347">
            <v>7.3818897637795275E-4</v>
          </cell>
          <cell r="C347">
            <v>8.6122047244094491E-3</v>
          </cell>
          <cell r="D347">
            <v>2.1653543307086614E-2</v>
          </cell>
          <cell r="E347">
            <v>1.3533464566929134E-2</v>
          </cell>
          <cell r="F347">
            <v>8.1200787401574798E-3</v>
          </cell>
          <cell r="G347">
            <v>3.4448818897637795E-3</v>
          </cell>
          <cell r="H347">
            <v>4.6751968503937012E-3</v>
          </cell>
          <cell r="I347">
            <v>7.3818897637795275E-4</v>
          </cell>
          <cell r="J347">
            <v>0</v>
          </cell>
          <cell r="K347">
            <v>5.6594488188976382E-3</v>
          </cell>
          <cell r="L347">
            <v>0.93282480314960625</v>
          </cell>
        </row>
        <row r="348">
          <cell r="A348" t="str">
            <v>2022-2023</v>
          </cell>
          <cell r="B348">
            <v>5.5147058823529411E-4</v>
          </cell>
          <cell r="C348">
            <v>5.5147058823529415E-3</v>
          </cell>
          <cell r="D348">
            <v>1.6911764705882352E-2</v>
          </cell>
          <cell r="E348">
            <v>1.5625E-2</v>
          </cell>
          <cell r="F348">
            <v>7.5367647058823531E-3</v>
          </cell>
          <cell r="G348">
            <v>5.3308823529411766E-3</v>
          </cell>
          <cell r="H348">
            <v>3.860294117647059E-3</v>
          </cell>
          <cell r="I348">
            <v>7.3529411764705881E-4</v>
          </cell>
          <cell r="J348">
            <v>0</v>
          </cell>
          <cell r="K348">
            <v>7.3529411764705881E-3</v>
          </cell>
          <cell r="L348">
            <v>0.93658088235294112</v>
          </cell>
        </row>
        <row r="349">
          <cell r="A349" t="str">
            <v>2023-2024</v>
          </cell>
          <cell r="B349">
            <v>1.4084507042253522E-4</v>
          </cell>
          <cell r="C349">
            <v>7.4647887323943665E-3</v>
          </cell>
          <cell r="D349">
            <v>2.1549295774647887E-2</v>
          </cell>
          <cell r="E349">
            <v>1.5915492957746479E-2</v>
          </cell>
          <cell r="F349">
            <v>6.3380281690140847E-3</v>
          </cell>
          <cell r="G349">
            <v>4.6478873239436617E-3</v>
          </cell>
          <cell r="H349">
            <v>3.5211267605633804E-3</v>
          </cell>
          <cell r="I349">
            <v>9.8591549295774642E-4</v>
          </cell>
          <cell r="J349">
            <v>5.6338028169014088E-4</v>
          </cell>
          <cell r="K349">
            <v>1.0563380281690141E-2</v>
          </cell>
          <cell r="L349">
            <v>0.92830985915492958</v>
          </cell>
        </row>
        <row r="403">
          <cell r="B403" t="str">
            <v>$1–$1,000</v>
          </cell>
          <cell r="C403" t="str">
            <v>$1,001–
$10,000</v>
          </cell>
          <cell r="D403" t="str">
            <v>$10,001–
$50,000</v>
          </cell>
          <cell r="E403" t="str">
            <v>$50,001–
$150,000</v>
          </cell>
          <cell r="F403" t="str">
            <v>$150,001–
$250,000</v>
          </cell>
          <cell r="G403" t="str">
            <v>$250,001–
$500,000</v>
          </cell>
          <cell r="H403" t="str">
            <v>$500,001–Less than $1.5 million</v>
          </cell>
          <cell r="I403" t="str">
            <v>$1.5 million–
$5 million</v>
          </cell>
          <cell r="J403" t="str">
            <v>Over $5 million</v>
          </cell>
          <cell r="K403" t="str">
            <v>Unknown</v>
          </cell>
          <cell r="L403" t="str">
            <v>Not applicable</v>
          </cell>
        </row>
        <row r="444">
          <cell r="A444" t="str">
            <v>2020-2021</v>
          </cell>
          <cell r="B444">
            <v>2.0557332115121061E-3</v>
          </cell>
          <cell r="C444">
            <v>1.9643672910004569E-2</v>
          </cell>
          <cell r="D444">
            <v>4.1799908634079487E-2</v>
          </cell>
          <cell r="E444">
            <v>1.5989036089538604E-2</v>
          </cell>
          <cell r="F444">
            <v>4.1114664230242123E-3</v>
          </cell>
          <cell r="G444">
            <v>2.0557332115121061E-3</v>
          </cell>
          <cell r="H444">
            <v>9.1365920511649154E-4</v>
          </cell>
          <cell r="I444">
            <v>4.5682960255824577E-4</v>
          </cell>
          <cell r="J444">
            <v>2.2841480127912289E-4</v>
          </cell>
          <cell r="K444">
            <v>5.4819552306989497E-3</v>
          </cell>
          <cell r="L444">
            <v>0.90726359068067608</v>
          </cell>
        </row>
        <row r="445">
          <cell r="A445" t="str">
            <v>2021-2022</v>
          </cell>
          <cell r="B445">
            <v>1.7224409448818897E-3</v>
          </cell>
          <cell r="C445">
            <v>1.156496062992126E-2</v>
          </cell>
          <cell r="D445">
            <v>2.9773622047244094E-2</v>
          </cell>
          <cell r="E445">
            <v>1.328740157480315E-2</v>
          </cell>
          <cell r="F445">
            <v>3.1988188976377952E-3</v>
          </cell>
          <cell r="G445">
            <v>2.2145669291338582E-3</v>
          </cell>
          <cell r="H445">
            <v>9.8425196850393699E-4</v>
          </cell>
          <cell r="I445">
            <v>0</v>
          </cell>
          <cell r="J445">
            <v>0</v>
          </cell>
          <cell r="K445">
            <v>3.6909448818897637E-3</v>
          </cell>
          <cell r="L445">
            <v>0.93356299212598426</v>
          </cell>
        </row>
        <row r="446">
          <cell r="A446" t="str">
            <v>2022-2023</v>
          </cell>
          <cell r="B446">
            <v>2.2058823529411764E-3</v>
          </cell>
          <cell r="C446">
            <v>1.525735294117647E-2</v>
          </cell>
          <cell r="D446">
            <v>3.5477941176470587E-2</v>
          </cell>
          <cell r="E446">
            <v>1.4522058823529412E-2</v>
          </cell>
          <cell r="F446">
            <v>2.9411764705882353E-3</v>
          </cell>
          <cell r="G446">
            <v>2.2058823529411764E-3</v>
          </cell>
          <cell r="H446">
            <v>2.022058823529412E-3</v>
          </cell>
          <cell r="I446">
            <v>1.838235294117647E-4</v>
          </cell>
          <cell r="J446">
            <v>0</v>
          </cell>
          <cell r="K446">
            <v>4.7794117647058827E-3</v>
          </cell>
          <cell r="L446">
            <v>0.92040441176470589</v>
          </cell>
        </row>
        <row r="500">
          <cell r="B500" t="str">
            <v>$1–$1,000</v>
          </cell>
          <cell r="C500" t="str">
            <v>$1–$100,000</v>
          </cell>
          <cell r="D500" t="str">
            <v>$1,001–
$10,000</v>
          </cell>
          <cell r="E500" t="str">
            <v>$10,001–
$50,000</v>
          </cell>
          <cell r="F500" t="str">
            <v>$50,001–
$150,000</v>
          </cell>
          <cell r="G500" t="str">
            <v>$100,001–
$250,000</v>
          </cell>
          <cell r="H500" t="str">
            <v>$150,001–
$250,000</v>
          </cell>
          <cell r="I500" t="str">
            <v>$250,001–
$500,000</v>
          </cell>
          <cell r="J500" t="str">
            <v>$250,001–
$1 million</v>
          </cell>
          <cell r="K500" t="str">
            <v>$500,001 – less than $1.5 million</v>
          </cell>
          <cell r="L500" t="str">
            <v>Over $1 million</v>
          </cell>
          <cell r="M500" t="str">
            <v>$1.5 million – 
$5 million</v>
          </cell>
          <cell r="N500" t="str">
            <v>Over $5 million</v>
          </cell>
          <cell r="O500" t="str">
            <v>Unknown</v>
          </cell>
          <cell r="P500" t="str">
            <v>Not applicable</v>
          </cell>
        </row>
        <row r="541">
          <cell r="A541" t="str">
            <v>2020-2021</v>
          </cell>
          <cell r="B541">
            <v>1.9872087711283692E-2</v>
          </cell>
          <cell r="C541"/>
          <cell r="D541">
            <v>8.816811329374144E-2</v>
          </cell>
          <cell r="E541">
            <v>0.15532206486980357</v>
          </cell>
          <cell r="F541">
            <v>8.4056646870717219E-2</v>
          </cell>
          <cell r="G541"/>
          <cell r="H541">
            <v>2.5582457743261764E-2</v>
          </cell>
          <cell r="I541">
            <v>1.347647327546825E-2</v>
          </cell>
          <cell r="J541"/>
          <cell r="K541">
            <v>6.395614435815441E-3</v>
          </cell>
          <cell r="L541"/>
          <cell r="M541">
            <v>4.5682960255824577E-4</v>
          </cell>
          <cell r="N541">
            <v>2.2841480127912289E-4</v>
          </cell>
          <cell r="O541">
            <v>1.8044769301050707E-2</v>
          </cell>
          <cell r="P541">
            <v>0.58839652809502052</v>
          </cell>
        </row>
        <row r="542">
          <cell r="A542" t="str">
            <v>2021-2022</v>
          </cell>
          <cell r="B542">
            <v>2.3868110236220472E-2</v>
          </cell>
          <cell r="C542"/>
          <cell r="D542">
            <v>8.8090551181102358E-2</v>
          </cell>
          <cell r="E542">
            <v>0.14099409448818898</v>
          </cell>
          <cell r="F542">
            <v>8.9074803149606294E-2</v>
          </cell>
          <cell r="G542"/>
          <cell r="H542">
            <v>2.3868110236220472E-2</v>
          </cell>
          <cell r="I542">
            <v>1.6978346456692914E-2</v>
          </cell>
          <cell r="J542"/>
          <cell r="K542">
            <v>9.1043307086614168E-3</v>
          </cell>
          <cell r="L542"/>
          <cell r="M542">
            <v>1.968503937007874E-3</v>
          </cell>
          <cell r="N542">
            <v>4.921259842519685E-4</v>
          </cell>
          <cell r="O542">
            <v>1.3779527559055118E-2</v>
          </cell>
          <cell r="P542">
            <v>0.59178149606299213</v>
          </cell>
        </row>
        <row r="543">
          <cell r="A543" t="str">
            <v>2022-2023</v>
          </cell>
          <cell r="B543">
            <v>2.2426470588235294E-2</v>
          </cell>
          <cell r="C543"/>
          <cell r="D543">
            <v>8.6580882352941174E-2</v>
          </cell>
          <cell r="E543">
            <v>0.14871323529411765</v>
          </cell>
          <cell r="F543">
            <v>0.10422794117647059</v>
          </cell>
          <cell r="G543"/>
          <cell r="H543">
            <v>3.1433823529411764E-2</v>
          </cell>
          <cell r="I543">
            <v>2.3161764705882354E-2</v>
          </cell>
          <cell r="J543"/>
          <cell r="K543">
            <v>1.1948529411764705E-2</v>
          </cell>
          <cell r="L543"/>
          <cell r="M543">
            <v>3.3088235294117647E-3</v>
          </cell>
          <cell r="N543">
            <v>0</v>
          </cell>
          <cell r="O543">
            <v>1.3235294117647059E-2</v>
          </cell>
          <cell r="P543">
            <v>0.55496323529411762</v>
          </cell>
        </row>
        <row r="544">
          <cell r="A544" t="str">
            <v>2023-2024</v>
          </cell>
          <cell r="B544">
            <v>1.9295774647887325E-2</v>
          </cell>
          <cell r="C544"/>
          <cell r="D544">
            <v>8.4507042253521125E-2</v>
          </cell>
          <cell r="E544">
            <v>0.1508450704225352</v>
          </cell>
          <cell r="F544">
            <v>0.1076056338028169</v>
          </cell>
          <cell r="G544"/>
          <cell r="H544">
            <v>3.4507042253521129E-2</v>
          </cell>
          <cell r="I544">
            <v>2.9295774647887324E-2</v>
          </cell>
          <cell r="J544"/>
          <cell r="K544">
            <v>1.704225352112676E-2</v>
          </cell>
          <cell r="L544"/>
          <cell r="M544">
            <v>3.2394366197183097E-3</v>
          </cell>
          <cell r="N544">
            <v>2.8169014084507044E-4</v>
          </cell>
          <cell r="O544">
            <v>1.5774647887323943E-2</v>
          </cell>
          <cell r="P544">
            <v>0.5376056338028169</v>
          </cell>
        </row>
      </sheetData>
      <sheetData sheetId="11">
        <row r="6">
          <cell r="B6" t="str">
            <v>$0</v>
          </cell>
        </row>
      </sheetData>
      <sheetData sheetId="12">
        <row r="6">
          <cell r="B6" t="str">
            <v>$0</v>
          </cell>
        </row>
        <row r="44">
          <cell r="A44" t="str">
            <v>2018-2019</v>
          </cell>
        </row>
        <row r="45">
          <cell r="A45" t="str">
            <v>2019-2020*</v>
          </cell>
        </row>
        <row r="46">
          <cell r="A46" t="str">
            <v>2019-2020**</v>
          </cell>
        </row>
        <row r="47">
          <cell r="A47" t="str">
            <v>2020-2021</v>
          </cell>
        </row>
        <row r="48">
          <cell r="A48" t="str">
            <v>2021-2022</v>
          </cell>
        </row>
        <row r="49">
          <cell r="A49" t="str">
            <v>2022-2023</v>
          </cell>
        </row>
        <row r="50">
          <cell r="A50" t="str">
            <v>2023-2024</v>
          </cell>
        </row>
      </sheetData>
      <sheetData sheetId="13">
        <row r="6">
          <cell r="B6" t="str">
            <v>Less than 25</v>
          </cell>
        </row>
      </sheetData>
      <sheetData sheetId="14">
        <row r="6">
          <cell r="B6" t="str">
            <v>0–less than 
3 months</v>
          </cell>
          <cell r="C6" t="str">
            <v>3–less than 
6 months</v>
          </cell>
          <cell r="D6" t="str">
            <v>6 months–1 year</v>
          </cell>
          <cell r="E6" t="str">
            <v>Over 1 year</v>
          </cell>
          <cell r="F6" t="str">
            <v>Not answered</v>
          </cell>
        </row>
        <row r="47">
          <cell r="A47" t="str">
            <v>2020-2021</v>
          </cell>
          <cell r="B47">
            <v>0.24097761534947465</v>
          </cell>
          <cell r="C47">
            <v>0.26267702147099131</v>
          </cell>
          <cell r="D47">
            <v>0.22019186843307445</v>
          </cell>
          <cell r="E47">
            <v>0.10415714938328004</v>
          </cell>
          <cell r="F47">
            <v>0.17199634536317954</v>
          </cell>
        </row>
        <row r="48">
          <cell r="A48" t="str">
            <v>2021-2022</v>
          </cell>
          <cell r="B48">
            <v>0.30265748031496065</v>
          </cell>
          <cell r="C48">
            <v>0.25467519685039369</v>
          </cell>
          <cell r="D48">
            <v>0.22342519685039369</v>
          </cell>
          <cell r="E48">
            <v>0.10777559055118111</v>
          </cell>
          <cell r="F48">
            <v>0.11146653543307086</v>
          </cell>
        </row>
        <row r="49">
          <cell r="A49" t="str">
            <v>2022-2023</v>
          </cell>
          <cell r="B49">
            <v>0.38382352941176473</v>
          </cell>
          <cell r="C49">
            <v>0.27886029411764707</v>
          </cell>
          <cell r="D49">
            <v>0.22812499999999999</v>
          </cell>
          <cell r="E49">
            <v>0.10919117647058824</v>
          </cell>
          <cell r="F49"/>
        </row>
        <row r="50">
          <cell r="A50" t="str">
            <v>2023-2024</v>
          </cell>
          <cell r="B50">
            <v>0.31436619718309861</v>
          </cell>
          <cell r="C50">
            <v>0.28140845070422538</v>
          </cell>
          <cell r="D50">
            <v>0.27154929577464787</v>
          </cell>
          <cell r="E50">
            <v>0.13267605633802818</v>
          </cell>
          <cell r="F50"/>
        </row>
      </sheetData>
      <sheetData sheetId="15">
        <row r="6">
          <cell r="B6">
            <v>0</v>
          </cell>
          <cell r="C6" t="str">
            <v>$1–$50,000</v>
          </cell>
          <cell r="D6" t="str">
            <v>$50,001–
$100,000</v>
          </cell>
          <cell r="E6" t="str">
            <v>$100,001–
$250,000</v>
          </cell>
          <cell r="F6" t="str">
            <v>Over $250,000</v>
          </cell>
          <cell r="G6" t="str">
            <v>Not answered</v>
          </cell>
        </row>
        <row r="15">
          <cell r="A15" t="str">
            <v>2020-2021</v>
          </cell>
          <cell r="B15">
            <v>0.10735495660118775</v>
          </cell>
          <cell r="C15">
            <v>0.55778894472361806</v>
          </cell>
          <cell r="D15">
            <v>9.0223846505253544E-2</v>
          </cell>
          <cell r="E15">
            <v>5.0251256281407038E-2</v>
          </cell>
          <cell r="F15">
            <v>2.2384650525354044E-2</v>
          </cell>
          <cell r="G15">
            <v>0.17199634536317954</v>
          </cell>
        </row>
        <row r="16">
          <cell r="A16" t="str">
            <v>2021-2022</v>
          </cell>
          <cell r="B16">
            <v>8.9812992125984245E-2</v>
          </cell>
          <cell r="C16">
            <v>0.63090551181102361</v>
          </cell>
          <cell r="D16">
            <v>9.7687007874015755E-2</v>
          </cell>
          <cell r="E16">
            <v>4.7982283464566927E-2</v>
          </cell>
          <cell r="F16">
            <v>2.2145669291338582E-2</v>
          </cell>
          <cell r="G16">
            <v>0.11146653543307086</v>
          </cell>
        </row>
        <row r="17">
          <cell r="A17" t="str">
            <v>2022-2023</v>
          </cell>
          <cell r="B17">
            <v>7.5735294117647053E-2</v>
          </cell>
          <cell r="C17">
            <v>0.73713235294117652</v>
          </cell>
          <cell r="D17">
            <v>0.10275735294117647</v>
          </cell>
          <cell r="E17">
            <v>6.0477941176470588E-2</v>
          </cell>
          <cell r="F17">
            <v>2.389705882352941E-2</v>
          </cell>
          <cell r="G17">
            <v>0</v>
          </cell>
        </row>
        <row r="18">
          <cell r="A18" t="str">
            <v>2023-2024</v>
          </cell>
          <cell r="B18">
            <v>0.1256338028169014</v>
          </cell>
          <cell r="C18">
            <v>0.68591549295774645</v>
          </cell>
          <cell r="D18">
            <v>0.11098591549295775</v>
          </cell>
          <cell r="E18">
            <v>5.7042253521126761E-2</v>
          </cell>
          <cell r="F18">
            <v>2.0422535211267606E-2</v>
          </cell>
          <cell r="G18">
            <v>0</v>
          </cell>
        </row>
      </sheetData>
      <sheetData sheetId="16"/>
      <sheetData sheetId="17">
        <row r="12">
          <cell r="B12" t="str">
            <v>Reports with no misconduct reported</v>
          </cell>
        </row>
      </sheetData>
      <sheetData sheetId="18">
        <row r="40">
          <cell r="B40" t="str">
            <v>Section 588G(1),
(2), (3)–
Insolvent trading</v>
          </cell>
        </row>
        <row r="49">
          <cell r="A49" t="str">
            <v>2020-2021</v>
          </cell>
          <cell r="B49">
            <v>0.6642302421196894</v>
          </cell>
          <cell r="C49">
            <v>0.59433531292827779</v>
          </cell>
          <cell r="D49">
            <v>0.36911831886706259</v>
          </cell>
          <cell r="E49">
            <v>9.4563727729556873E-2</v>
          </cell>
          <cell r="F49">
            <v>8.7711283691183195E-2</v>
          </cell>
          <cell r="G49">
            <v>9.1365920511649157E-2</v>
          </cell>
          <cell r="H49">
            <v>4.202832343535861E-2</v>
          </cell>
          <cell r="I49">
            <v>4.2713567839195977E-2</v>
          </cell>
          <cell r="J49">
            <v>1.9186843307446324E-2</v>
          </cell>
          <cell r="K49">
            <v>1.0735495660118775E-2</v>
          </cell>
          <cell r="L49">
            <v>6.6240292370945636E-3</v>
          </cell>
          <cell r="M49">
            <v>5.9387848332571949E-3</v>
          </cell>
          <cell r="N49"/>
          <cell r="O49"/>
        </row>
        <row r="50">
          <cell r="A50" t="str">
            <v>2021-2022</v>
          </cell>
          <cell r="B50">
            <v>0.71284448818897639</v>
          </cell>
          <cell r="C50">
            <v>0.63681102362204722</v>
          </cell>
          <cell r="D50">
            <v>0.37204724409448819</v>
          </cell>
          <cell r="E50">
            <v>0.10826771653543307</v>
          </cell>
          <cell r="F50">
            <v>0.10039370078740158</v>
          </cell>
          <cell r="G50">
            <v>0.10063976377952756</v>
          </cell>
          <cell r="H50">
            <v>4.2568897637795276E-2</v>
          </cell>
          <cell r="I50">
            <v>4.0354330708661415E-2</v>
          </cell>
          <cell r="J50">
            <v>2.1161417322834646E-2</v>
          </cell>
          <cell r="K50">
            <v>8.1200787401574798E-3</v>
          </cell>
          <cell r="L50">
            <v>8.6122047244094491E-3</v>
          </cell>
          <cell r="M50">
            <v>5.905511811023622E-3</v>
          </cell>
          <cell r="N50"/>
          <cell r="O50"/>
        </row>
        <row r="51">
          <cell r="A51" t="str">
            <v>2022-2023</v>
          </cell>
          <cell r="B51">
            <v>0.77352941176470591</v>
          </cell>
          <cell r="C51">
            <v>0.67959558823529409</v>
          </cell>
          <cell r="D51">
            <v>0.3678308823529412</v>
          </cell>
          <cell r="E51">
            <v>9.5220588235294112E-2</v>
          </cell>
          <cell r="F51">
            <v>7.7389705882352944E-2</v>
          </cell>
          <cell r="G51">
            <v>9.2647058823529416E-2</v>
          </cell>
          <cell r="H51">
            <v>2.463235294117647E-2</v>
          </cell>
          <cell r="I51">
            <v>3.1433823529411764E-2</v>
          </cell>
          <cell r="J51">
            <v>1.7463235294117647E-2</v>
          </cell>
          <cell r="K51">
            <v>9.0073529411764698E-3</v>
          </cell>
          <cell r="L51">
            <v>6.4338235294117644E-3</v>
          </cell>
          <cell r="M51">
            <v>5.1470588235294117E-3</v>
          </cell>
          <cell r="N51"/>
          <cell r="O51"/>
        </row>
        <row r="52">
          <cell r="A52" t="str">
            <v>2022-2024</v>
          </cell>
          <cell r="B52">
            <v>0.77985915492957747</v>
          </cell>
          <cell r="C52">
            <v>0.68507042253521122</v>
          </cell>
          <cell r="D52">
            <v>0.39056338028169013</v>
          </cell>
          <cell r="E52">
            <v>0.11633802816901409</v>
          </cell>
          <cell r="F52">
            <v>0.10830985915492958</v>
          </cell>
          <cell r="G52">
            <v>0.13732394366197184</v>
          </cell>
          <cell r="H52">
            <v>2.5774647887323945E-2</v>
          </cell>
          <cell r="I52">
            <v>3.0563380281690141E-2</v>
          </cell>
          <cell r="J52">
            <v>2.3098591549295774E-2</v>
          </cell>
          <cell r="K52">
            <v>7.4647887323943665E-3</v>
          </cell>
          <cell r="L52">
            <v>5.6338028169014088E-3</v>
          </cell>
          <cell r="M52">
            <v>6.7605633802816905E-3</v>
          </cell>
          <cell r="N52">
            <v>4.9295774647887328E-3</v>
          </cell>
          <cell r="O52">
            <v>2.8169014084507044E-3</v>
          </cell>
        </row>
        <row r="104">
          <cell r="A104" t="str">
            <v>2020-2021</v>
          </cell>
          <cell r="C104">
            <v>0.5765189584285062</v>
          </cell>
          <cell r="D104">
            <v>0.3693467336683417</v>
          </cell>
          <cell r="E104">
            <v>0.22293284604842395</v>
          </cell>
          <cell r="F104">
            <v>7.9031521242576522E-2</v>
          </cell>
          <cell r="G104">
            <v>8.5655550479671078E-2</v>
          </cell>
        </row>
        <row r="105">
          <cell r="A105" t="str">
            <v>2021-2022</v>
          </cell>
          <cell r="C105">
            <v>0.62450787401574803</v>
          </cell>
          <cell r="D105">
            <v>0.39148622047244097</v>
          </cell>
          <cell r="E105">
            <v>0.24187992125984251</v>
          </cell>
          <cell r="F105">
            <v>7.6525590551181105E-2</v>
          </cell>
          <cell r="G105">
            <v>6.7913385826771658E-2</v>
          </cell>
        </row>
        <row r="106">
          <cell r="A106" t="str">
            <v>2022-2023</v>
          </cell>
          <cell r="C106">
            <v>0.66709558823529413</v>
          </cell>
          <cell r="D106">
            <v>0.41102941176470587</v>
          </cell>
          <cell r="E106">
            <v>0.22886029411764705</v>
          </cell>
          <cell r="F106">
            <v>6.81985294117647E-2</v>
          </cell>
          <cell r="G106">
            <v>6.011029411764706E-2</v>
          </cell>
        </row>
        <row r="107">
          <cell r="A107" t="str">
            <v>2023-2024</v>
          </cell>
          <cell r="C107">
            <v>0.67464788732394365</v>
          </cell>
          <cell r="D107">
            <v>0.43211267605633802</v>
          </cell>
          <cell r="E107">
            <v>0.24352112676056337</v>
          </cell>
          <cell r="F107">
            <v>7.591549295774648E-2</v>
          </cell>
          <cell r="G107">
            <v>7.5070422535211262E-2</v>
          </cell>
        </row>
      </sheetData>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1"/>
      <sheetName val="3.3.7"/>
      <sheetName val="3.3.9"/>
      <sheetName val="3.3.11"/>
      <sheetName val="3.3.12"/>
      <sheetName val="3.3.13"/>
      <sheetName val="3.3.17"/>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wnload.asic.gov.au/media/4108700/rep507-published-14-december-2016.pdf" TargetMode="External"/><Relationship Id="rId13" Type="http://schemas.openxmlformats.org/officeDocument/2006/relationships/hyperlink" Target="https://asic.gov.au/regulatory-resources/find-a-document/reports/rep-372-insolvency-statistics-external-administrators-reports-july-2012-to-june-2013/" TargetMode="External"/><Relationship Id="rId3" Type="http://schemas.openxmlformats.org/officeDocument/2006/relationships/hyperlink" Target="https://asic.gov.au/for-finance-professionals/registered-liquidators/applying-for-and-managing-your-liquidator-registration/rg-16-external-administrators-reporting-and-lodging/" TargetMode="External"/><Relationship Id="rId7" Type="http://schemas.openxmlformats.org/officeDocument/2006/relationships/hyperlink" Target="https://download.asic.gov.au/media/3454357/rep-456-published-17-november-2015.pdf" TargetMode="External"/><Relationship Id="rId12" Type="http://schemas.openxmlformats.org/officeDocument/2006/relationships/hyperlink" Target="https://download.asic.gov.au/media/1914730/rep412-published-29-september-2014.pdf" TargetMode="External"/><Relationship Id="rId2" Type="http://schemas.openxmlformats.org/officeDocument/2006/relationships/hyperlink" Target="http://www.asic.gov.au/" TargetMode="External"/><Relationship Id="rId16" Type="http://schemas.openxmlformats.org/officeDocument/2006/relationships/drawing" Target="../drawings/drawing1.xml"/><Relationship Id="rId1" Type="http://schemas.openxmlformats.org/officeDocument/2006/relationships/hyperlink" Target="http://www.asic.gov.au/asic/asic.nsf/byheadline/Copyright+%26+linking+to+our+websites?openDocument" TargetMode="External"/><Relationship Id="rId6" Type="http://schemas.openxmlformats.org/officeDocument/2006/relationships/hyperlink" Target="https://asic.gov.au/regulatory-resources/find-a-document/statistics/insolvency-statistics/insolvency-statistics-series-3-external-administrator-reports/" TargetMode="External"/><Relationship Id="rId11" Type="http://schemas.openxmlformats.org/officeDocument/2006/relationships/hyperlink" Target="https://download.asic.gov.au/media/5416956/rep645-published-18-december-2019.pdf" TargetMode="External"/><Relationship Id="rId5" Type="http://schemas.openxmlformats.org/officeDocument/2006/relationships/hyperlink" Target="https://asic.gov.au/regulatory-resources/find-a-document/statistics/insolvency-statistics/insolvency-statistics-series-3-external-administrator-reports/" TargetMode="External"/><Relationship Id="rId15" Type="http://schemas.openxmlformats.org/officeDocument/2006/relationships/printerSettings" Target="../printerSettings/printerSettings1.bin"/><Relationship Id="rId10" Type="http://schemas.openxmlformats.org/officeDocument/2006/relationships/hyperlink" Target="https://download.asic.gov.au/media/4570724/rep558-published-12-december-2017.pdf" TargetMode="External"/><Relationship Id="rId4" Type="http://schemas.openxmlformats.org/officeDocument/2006/relationships/hyperlink" Target="http://www.asic.gov.au/asic/asic.nsf/byheadline/How+to+interpret+ASIC+insolvency+statistics?openDocument" TargetMode="External"/><Relationship Id="rId9" Type="http://schemas.openxmlformats.org/officeDocument/2006/relationships/hyperlink" Target="https://download.asic.gov.au/media/4936726/rep596-published-14-november-2018.pdf" TargetMode="External"/><Relationship Id="rId14" Type="http://schemas.openxmlformats.org/officeDocument/2006/relationships/hyperlink" Target="https://download.asic.gov.au/media/2195190/rep297-published-7-september-2012.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sic.gov.au/asic/asic.nsf/byheadline/Copyright+%26+linking+to+our+websites?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asic.gov.au/asic/asic.nsf/byheadline/Copyright+%26+linking+to+our+websites?openDocument" TargetMode="External"/><Relationship Id="rId1" Type="http://schemas.openxmlformats.org/officeDocument/2006/relationships/hyperlink" Target="http://www.asic.gov.au/asic/asic.nsf/byheadline/Copyright+%26+linking+to+our+websites?openDocument" TargetMode="External"/><Relationship Id="rId4"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http://www.asic.gov.au/asic/asic.nsf/byheadline/Copyright+%26+linking+to+our+websites?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www.asic.gov.au/asic/asic.nsf/byheadline/Copyright+%26+linking+to+our+websites?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http://www.asic.gov.au/asic/asic.nsf/byheadline/Copyright+%26+linking+to+our+websites?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sic.gov.au/asic/asic.nsf/byheadline/Copyright+%26+linking+to+our+websites?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sic.gov.au/asic/asic.nsf/byheadline/Copyright+%26+linking+to+our+websites?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sic.gov.au/asic/asic.nsf/byheadline/Copyright+%26+linking+to+our+websites?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sic.gov.au/asic/asic.nsf/byheadline/Copyright+%26+linking+to+our+websites?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sic.gov.au/asic/asic.nsf/byheadline/Copyright+%26+linking+to+our+websites?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sic.gov.au/asic/asic.nsf/byheadline/Copyright+%26+linking+to+our+websites?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sic.gov.au/asic/asic.nsf/byheadline/Copyright+%26+linking+to+our+websites?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1.bin"/><Relationship Id="rId1" Type="http://schemas.openxmlformats.org/officeDocument/2006/relationships/hyperlink" Target="http://www.asic.gov.au/asic/asic.nsf/byheadline/Copyright+%26+linking+to+our+websites?openDocument"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http://www.asic.gov.au/asic/asic.nsf/byheadline/Copyright+%26+linking+to+our+websites?openDocumen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http://www.asic.gov.au/asic/asic.nsf/byheadline/Copyright+%26+linking+to+our+websites?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sic.gov.au/asic/asic.nsf/byheadline/Copyright+%26+linking+to+our+websites?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asic.gov.au/asic/asic.nsf/byheadline/Copyright+%26+linking+to+our+websites?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asic.gov.au/asic/asic.nsf/byheadline/Copyright+%26+linking+to+our+websites?openDocumen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www.asic.gov.au/asic/asic.nsf/byheadline/Copyright+%26+linking+to+our+websites?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asic.gov.au/asic/asic.nsf/byheadline/Copyright+%26+linking+to+our+websites?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http://www.asic.gov.au/asic/asic.nsf/byheadline/Copyright+%26+linking+to+our+websites?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0"/>
  <sheetViews>
    <sheetView showGridLines="0" tabSelected="1" zoomScaleNormal="100" workbookViewId="0">
      <selection activeCell="A3" sqref="A3"/>
    </sheetView>
  </sheetViews>
  <sheetFormatPr defaultRowHeight="15" x14ac:dyDescent="0.25"/>
  <cols>
    <col min="2" max="2" width="90.7109375" customWidth="1"/>
    <col min="3" max="14" width="10.7109375" customWidth="1"/>
  </cols>
  <sheetData>
    <row r="1" spans="1:2" ht="75" customHeight="1" x14ac:dyDescent="0.25">
      <c r="A1" s="1"/>
    </row>
    <row r="2" spans="1:2" ht="15.75" customHeight="1" x14ac:dyDescent="0.25">
      <c r="A2" s="52" t="s">
        <v>0</v>
      </c>
    </row>
    <row r="3" spans="1:2" ht="20.45" customHeight="1" x14ac:dyDescent="0.25">
      <c r="A3" s="67" t="s">
        <v>480</v>
      </c>
    </row>
    <row r="4" spans="1:2" ht="15" customHeight="1" x14ac:dyDescent="0.25">
      <c r="A4" s="2" t="s">
        <v>1</v>
      </c>
    </row>
    <row r="5" spans="1:2" x14ac:dyDescent="0.25">
      <c r="A5" t="s">
        <v>477</v>
      </c>
    </row>
    <row r="7" spans="1:2" ht="15.75" x14ac:dyDescent="0.25">
      <c r="B7" s="52" t="s">
        <v>2</v>
      </c>
    </row>
    <row r="8" spans="1:2" ht="15" customHeight="1" x14ac:dyDescent="0.25">
      <c r="B8" s="64" t="s">
        <v>3</v>
      </c>
    </row>
    <row r="9" spans="1:2" ht="15" customHeight="1" x14ac:dyDescent="0.25">
      <c r="B9" s="64" t="s">
        <v>4</v>
      </c>
    </row>
    <row r="10" spans="1:2" ht="15" customHeight="1" x14ac:dyDescent="0.25">
      <c r="B10" s="64" t="s">
        <v>5</v>
      </c>
    </row>
    <row r="11" spans="1:2" ht="15" customHeight="1" x14ac:dyDescent="0.25">
      <c r="B11" s="64" t="s">
        <v>6</v>
      </c>
    </row>
    <row r="12" spans="1:2" ht="15" customHeight="1" x14ac:dyDescent="0.25">
      <c r="B12" s="64" t="s">
        <v>7</v>
      </c>
    </row>
    <row r="13" spans="1:2" ht="15" customHeight="1" x14ac:dyDescent="0.25">
      <c r="B13" s="64" t="s">
        <v>8</v>
      </c>
    </row>
    <row r="14" spans="1:2" ht="15" customHeight="1" x14ac:dyDescent="0.25">
      <c r="B14" s="64" t="s">
        <v>9</v>
      </c>
    </row>
    <row r="15" spans="1:2" ht="15" customHeight="1" x14ac:dyDescent="0.25">
      <c r="B15" s="64" t="s">
        <v>10</v>
      </c>
    </row>
    <row r="16" spans="1:2" ht="15" customHeight="1" x14ac:dyDescent="0.25">
      <c r="B16" s="64" t="s">
        <v>11</v>
      </c>
    </row>
    <row r="17" spans="2:5" ht="15" customHeight="1" x14ac:dyDescent="0.25">
      <c r="B17" s="64" t="s">
        <v>12</v>
      </c>
    </row>
    <row r="18" spans="2:5" ht="15" customHeight="1" x14ac:dyDescent="0.25">
      <c r="B18" s="64" t="s">
        <v>13</v>
      </c>
    </row>
    <row r="19" spans="2:5" ht="15" customHeight="1" x14ac:dyDescent="0.25">
      <c r="B19" s="64" t="s">
        <v>14</v>
      </c>
    </row>
    <row r="20" spans="2:5" ht="15" customHeight="1" x14ac:dyDescent="0.25">
      <c r="B20" s="64" t="s">
        <v>15</v>
      </c>
    </row>
    <row r="21" spans="2:5" ht="15" customHeight="1" x14ac:dyDescent="0.25">
      <c r="B21" s="64" t="s">
        <v>16</v>
      </c>
    </row>
    <row r="22" spans="2:5" ht="15" customHeight="1" x14ac:dyDescent="0.25">
      <c r="B22" s="64" t="s">
        <v>17</v>
      </c>
      <c r="C22" s="65"/>
      <c r="D22" s="65"/>
      <c r="E22" s="65"/>
    </row>
    <row r="23" spans="2:5" ht="15" customHeight="1" x14ac:dyDescent="0.25">
      <c r="B23" s="64" t="s">
        <v>18</v>
      </c>
      <c r="C23" s="65"/>
      <c r="D23" s="65"/>
      <c r="E23" s="65"/>
    </row>
    <row r="24" spans="2:5" ht="15" customHeight="1" x14ac:dyDescent="0.25">
      <c r="B24" s="64" t="s">
        <v>19</v>
      </c>
      <c r="C24" s="65"/>
      <c r="D24" s="65"/>
      <c r="E24" s="65"/>
    </row>
    <row r="25" spans="2:5" ht="15" customHeight="1" x14ac:dyDescent="0.25">
      <c r="B25" s="64" t="s">
        <v>20</v>
      </c>
      <c r="C25" s="65"/>
      <c r="D25" s="65"/>
      <c r="E25" s="65"/>
    </row>
    <row r="26" spans="2:5" ht="15" customHeight="1" x14ac:dyDescent="0.25">
      <c r="B26" s="64" t="s">
        <v>21</v>
      </c>
      <c r="C26" s="65"/>
      <c r="D26" s="65"/>
      <c r="E26" s="65"/>
    </row>
    <row r="27" spans="2:5" ht="15" customHeight="1" x14ac:dyDescent="0.25">
      <c r="B27" s="64" t="s">
        <v>22</v>
      </c>
      <c r="C27" s="65"/>
      <c r="D27" s="65"/>
      <c r="E27" s="65"/>
    </row>
    <row r="28" spans="2:5" ht="15" customHeight="1" x14ac:dyDescent="0.25">
      <c r="B28" s="64" t="s">
        <v>23</v>
      </c>
      <c r="C28" s="65"/>
      <c r="D28" s="65"/>
      <c r="E28" s="65"/>
    </row>
    <row r="29" spans="2:5" ht="15" customHeight="1" x14ac:dyDescent="0.25">
      <c r="B29" s="64" t="s">
        <v>24</v>
      </c>
      <c r="C29" s="65"/>
      <c r="D29" s="65"/>
      <c r="E29" s="65"/>
    </row>
    <row r="30" spans="2:5" ht="15.75" x14ac:dyDescent="0.25">
      <c r="B30" s="3"/>
    </row>
    <row r="31" spans="2:5" ht="15.75" x14ac:dyDescent="0.25">
      <c r="B31" s="4" t="s">
        <v>25</v>
      </c>
    </row>
    <row r="33" spans="2:2" x14ac:dyDescent="0.25">
      <c r="B33" s="2" t="s">
        <v>26</v>
      </c>
    </row>
    <row r="34" spans="2:2" x14ac:dyDescent="0.25">
      <c r="B34" s="6" t="s">
        <v>27</v>
      </c>
    </row>
    <row r="35" spans="2:2" x14ac:dyDescent="0.25">
      <c r="B35" s="6" t="s">
        <v>28</v>
      </c>
    </row>
    <row r="36" spans="2:2" x14ac:dyDescent="0.25">
      <c r="B36" s="6" t="s">
        <v>29</v>
      </c>
    </row>
    <row r="37" spans="2:2" x14ac:dyDescent="0.25">
      <c r="B37" s="6" t="s">
        <v>30</v>
      </c>
    </row>
    <row r="38" spans="2:2" x14ac:dyDescent="0.25">
      <c r="B38" s="6" t="s">
        <v>31</v>
      </c>
    </row>
    <row r="39" spans="2:2" x14ac:dyDescent="0.25">
      <c r="B39" s="6" t="s">
        <v>32</v>
      </c>
    </row>
    <row r="40" spans="2:2" x14ac:dyDescent="0.25">
      <c r="B40" s="6" t="s">
        <v>33</v>
      </c>
    </row>
    <row r="41" spans="2:2" x14ac:dyDescent="0.25">
      <c r="B41" s="6" t="s">
        <v>34</v>
      </c>
    </row>
    <row r="42" spans="2:2" x14ac:dyDescent="0.25">
      <c r="B42" s="6" t="s">
        <v>35</v>
      </c>
    </row>
    <row r="43" spans="2:2" x14ac:dyDescent="0.25">
      <c r="B43" s="6" t="s">
        <v>36</v>
      </c>
    </row>
    <row r="44" spans="2:2" x14ac:dyDescent="0.25">
      <c r="B44" s="6" t="s">
        <v>37</v>
      </c>
    </row>
    <row r="45" spans="2:2" x14ac:dyDescent="0.25">
      <c r="B45" s="6" t="s">
        <v>38</v>
      </c>
    </row>
    <row r="48" spans="2:2" ht="15.75" x14ac:dyDescent="0.25">
      <c r="B48" s="52" t="s">
        <v>39</v>
      </c>
    </row>
    <row r="49" spans="2:2" ht="15" customHeight="1" x14ac:dyDescent="0.25"/>
    <row r="50" spans="2:2" ht="15" customHeight="1" x14ac:dyDescent="0.25">
      <c r="B50" s="6" t="s">
        <v>40</v>
      </c>
    </row>
    <row r="53" spans="2:2" x14ac:dyDescent="0.25">
      <c r="B53" s="5" t="s">
        <v>41</v>
      </c>
    </row>
    <row r="60" spans="2:2" x14ac:dyDescent="0.25">
      <c r="B60" s="5"/>
    </row>
  </sheetData>
  <hyperlinks>
    <hyperlink ref="B9" location="'3.3.2'!A1" display="Table 3.3.2 - Initial external administrators' and receivers' reports by timing of lodgement after appointment, ANNUAL" xr:uid="{08E86E1E-1D90-4174-BDAF-AFB5D4BE246F}"/>
    <hyperlink ref="B10" location="'3.3.3'!A1" display="Table 3.3.3 - Initial external administrators' and receivers' reports by section of the Corporations Act, ANNUAL" xr:uid="{D5BF705B-E0C5-4676-979B-16D1C4ABB0A1}"/>
    <hyperlink ref="B11" location="'3.3.4'!A1" display="Table 3.3.4 - Initial external administrators' and receivers' reports by size of company as measured by number of FTE, ANNUAL" xr:uid="{5386FDB6-33F7-4775-88CB-317835FFD5B8}"/>
    <hyperlink ref="B12" location="'3.3.5'!A1" display="Table 3.3.5 - Initial external administrators' and receivers' reports by industry, ANNUAL" xr:uid="{CBE69A0D-08E7-440E-AF70-EEE81D5FECD1}"/>
    <hyperlink ref="B13" location="'3.3.6'!A1" display="Table 3.3.6 - Initial external administrators' and receivers' reports by causes of failure, ANNUAL" xr:uid="{928FE972-37E6-43BE-A895-20E4BD88F231}"/>
    <hyperlink ref="B14" location="'3.3.7'!A1" display="Table 3.3.7 - Initial external administrators' and receivers' reports by estimated assets, ANNUAL" xr:uid="{92263E2A-C725-49E1-8060-75CD791FA127}"/>
    <hyperlink ref="B53" r:id="rId1" xr:uid="{F8852D6A-A912-4376-81E0-BA971D9B04BD}"/>
    <hyperlink ref="B31" r:id="rId2" xr:uid="{B2C2F3FD-38FC-4D6B-8990-B4FBBBB4BCE2}"/>
    <hyperlink ref="B15" location="'3.3.8'!A1" display="Table 3.3.8 - Initial external administrators' and receivers' reports by liabilities, ANNUAL" xr:uid="{6DA13B2A-3810-40D6-956D-A5D819D720E4}"/>
    <hyperlink ref="B16" location="'3.3.9'!A1" display="Table 3.3.9 - Initial external administrators' and receivers' reports by deficiency, ANNUAL" xr:uid="{ED36DDAE-7021-45CD-8D80-E0409DB67488}"/>
    <hyperlink ref="B17" location="'3.3.10'!A1" display="Table 3.3.10 - Initial external administrators' reports by unpaid employee entitlements, ANNUAL" xr:uid="{E947CD3E-C7BB-47DF-8E72-E1E2EC652BD3}"/>
    <hyperlink ref="B18" location="'3.3.11'!A1" display="Table 3.3.11 - Initial external administrators' and receivers' reports by secured creditors, ANNUAL" xr:uid="{3F149EF6-A69A-443B-A50F-3FDAC580A3B2}"/>
    <hyperlink ref="B19" location="'3.3.12'!A1" display="Table 3.3.12 - Initial external administrators' and receivers' reports by unpaid taxes and charges, ANNUAL" xr:uid="{5B06A4FB-A83A-4B76-9041-EE2BBC112821}"/>
    <hyperlink ref="B20" location="'3.3.13'!A1" display="Table 3.3.13 - Initial external administrators' and receivers' reports by unsecured creditors, ANNUAL" xr:uid="{C71FABFE-6925-4305-B509-13FC7E29AAA9}"/>
    <hyperlink ref="B21" location="'3.3.14'!A1" display="Table 3.3.14 - Initial external administrators' and receivers' reports by completion of external administration, ANNUAL" xr:uid="{806A44A7-1D15-4190-9E09-99F0BAAFC630}"/>
    <hyperlink ref="B45" r:id="rId3" xr:uid="{F3405D8F-EF66-4819-9F37-5C11B5D543CE}"/>
    <hyperlink ref="B34" r:id="rId4" xr:uid="{F244AAF6-3E83-4AD0-A294-0A1FFE65E9DC}"/>
    <hyperlink ref="B35" r:id="rId5" location="3.1" display="SERIES 3.1: External administrators' reports for Australia" xr:uid="{FBE2AB9F-EC62-4743-B899-5D6C55A62EE8}"/>
    <hyperlink ref="B36" r:id="rId6" location="3.1" display="SERIES 3.2: External administrators' reports for selected industries" xr:uid="{1ACCD7FC-0818-4669-ACD3-9AC519F31823}"/>
    <hyperlink ref="B41" r:id="rId7" display="REPORT 456: Insolvency statistics: External administrators' reports 1 July 2014–30 June 2015" xr:uid="{67DF18C0-5D08-48C5-A25F-B881ADA09764}"/>
    <hyperlink ref="B40" r:id="rId8" display="REPORT 507: Insolvency statistics: External administrators' reports 1 July 2015–30 June 2016" xr:uid="{9305BBF3-A29E-42E2-A222-F7341F9C7691}"/>
    <hyperlink ref="B8" location="'3.3.1'!A1" display="Table 3.3.1 - Total external administrators' reports by lodgement type and region, ANNUAL (Discontinued 27 March 2020)" xr:uid="{99D8B4DD-EBA9-49A4-8F45-6B711C80DA68}"/>
    <hyperlink ref="B22" location="'3.3.15'!A1" display="Table 3.3.15 - Initial external administrators' and receivers' reports by remuneration, ANNUAL ( From 28 March 2020)" xr:uid="{AB327F24-F980-4736-893F-5CF65C55052D}"/>
    <hyperlink ref="B38" r:id="rId9" display="REPORT 596: Insolvency statistics: External administrator's reports 1 July 2017-30 June 2018" xr:uid="{D107406C-9477-4CEC-96D3-584D1033923F}"/>
    <hyperlink ref="B39" r:id="rId10" display="REPORT 558: Insolvency statistics: External administrator's reports 1 July 2016–30 June 2017" xr:uid="{02BEDA5C-6BA5-438E-9DE9-C32B0649D843}"/>
    <hyperlink ref="B37" r:id="rId11" display="REPORT 645: Insolvency statistics: External administrators’ reports 1 July 2018–30 June 2019" xr:uid="{7BA089F1-7402-4AED-9506-DBA75C7D5CFD}"/>
    <hyperlink ref="B25" location="'3.3.18'!A1" display="Table 3.3.18 - Initial external administrators' and receivers' reports by categories of possible misconduct, ANNUAL (From 28 March 2020)" xr:uid="{6C9B0EEA-C756-4B51-A0A1-C2AB668859C7}"/>
    <hyperlink ref="B24" location="'3.3.17'!A1" display="Table 3.3.17 - Initial external administrators' and receivers' reports by categories of possible misconduct, ANNUAL (Discontinued 27 March 2020)" xr:uid="{FAD47029-FC94-4985-85EA-6A04C474C0A2}"/>
    <hyperlink ref="B23" location="'3.3.16'!A1" display="Table 3.3.16 - Initial external administrators' and receivers' reports by remuneration, ANNUAL (Discontinued 27 March 2020)" xr:uid="{7A6A0A97-E391-46CB-B43D-0F16804911A0}"/>
    <hyperlink ref="B26" location="'3.3.19'!A1" display="Table 3.3.19 - Initial external administrators' and receivers' reports by obtaining books and records, ANNUAL (From 28 March 2020)" xr:uid="{2982B09A-CCAC-44E1-9068-225D900AB95D}"/>
    <hyperlink ref="B27" location="'3.3.20'!A1" display="Table 3.3.20 - Initial external administrators' and receivers' reports by recovery proceedings, ANNUAL (from 28 March 2020)" xr:uid="{BF4B645B-286E-4AC7-9BF3-DB7988CD33F4}"/>
    <hyperlink ref="B28" location="'3.3.21'!A1" display="Table 3.3.21 - Initial external administrators' and receivers' reports by conduct of a public examination, ANNUAL" xr:uid="{D168C89C-E730-4309-87B8-FF019EDF35B1}"/>
    <hyperlink ref="B29" location="'3.3.22'!A1" display="Table 3.3.22 - Initial external administrators' and receivers' reports by existence of a shadow director and or advisor(s), ANNUAL" xr:uid="{638E08D3-B536-4EBD-BF7E-65285E8C9835}"/>
    <hyperlink ref="B42" r:id="rId12" xr:uid="{E5287FCE-D134-4200-84F7-89B6732C9605}"/>
    <hyperlink ref="B43" r:id="rId13" xr:uid="{B00473E2-2950-4582-99F4-F33C591570F9}"/>
    <hyperlink ref="B44" r:id="rId14" xr:uid="{6E0451EE-6252-469B-9D9D-89EF25C4DD9B}"/>
  </hyperlinks>
  <pageMargins left="0.70866141732283472" right="0.70866141732283472" top="0.74803149606299213" bottom="0.39370078740157483" header="0.31496062992125984" footer="0.31496062992125984"/>
  <pageSetup paperSize="9" scale="78" fitToHeight="0" orientation="portrait" r:id="rId15"/>
  <drawing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47"/>
  <sheetViews>
    <sheetView showGridLines="0" zoomScaleNormal="100" workbookViewId="0">
      <pane ySplit="6" topLeftCell="A7" activePane="bottomLeft" state="frozen"/>
      <selection pane="bottomLeft" activeCell="A6" sqref="A6"/>
    </sheetView>
  </sheetViews>
  <sheetFormatPr defaultColWidth="11.5703125" defaultRowHeight="15" x14ac:dyDescent="0.25"/>
  <cols>
    <col min="1" max="1" width="24.7109375" style="21" customWidth="1"/>
    <col min="2" max="10" width="12.7109375" style="21" customWidth="1"/>
    <col min="11" max="227" width="11.5703125" style="21"/>
    <col min="228" max="228" width="51.5703125" style="21" customWidth="1"/>
    <col min="229" max="230" width="11.5703125" style="21"/>
    <col min="231" max="231" width="12" style="21" customWidth="1"/>
    <col min="232" max="483" width="11.5703125" style="21"/>
    <col min="484" max="484" width="51.5703125" style="21" customWidth="1"/>
    <col min="485" max="486" width="11.5703125" style="21"/>
    <col min="487" max="487" width="12" style="21" customWidth="1"/>
    <col min="488" max="739" width="11.5703125" style="21"/>
    <col min="740" max="740" width="51.5703125" style="21" customWidth="1"/>
    <col min="741" max="742" width="11.5703125" style="21"/>
    <col min="743" max="743" width="12" style="21" customWidth="1"/>
    <col min="744" max="995" width="11.5703125" style="21"/>
    <col min="996" max="996" width="51.5703125" style="21" customWidth="1"/>
    <col min="997" max="998" width="11.5703125" style="21"/>
    <col min="999" max="999" width="12" style="21" customWidth="1"/>
    <col min="1000" max="1251" width="11.5703125" style="21"/>
    <col min="1252" max="1252" width="51.5703125" style="21" customWidth="1"/>
    <col min="1253" max="1254" width="11.5703125" style="21"/>
    <col min="1255" max="1255" width="12" style="21" customWidth="1"/>
    <col min="1256" max="1507" width="11.5703125" style="21"/>
    <col min="1508" max="1508" width="51.5703125" style="21" customWidth="1"/>
    <col min="1509" max="1510" width="11.5703125" style="21"/>
    <col min="1511" max="1511" width="12" style="21" customWidth="1"/>
    <col min="1512" max="1763" width="11.5703125" style="21"/>
    <col min="1764" max="1764" width="51.5703125" style="21" customWidth="1"/>
    <col min="1765" max="1766" width="11.5703125" style="21"/>
    <col min="1767" max="1767" width="12" style="21" customWidth="1"/>
    <col min="1768" max="2019" width="11.5703125" style="21"/>
    <col min="2020" max="2020" width="51.5703125" style="21" customWidth="1"/>
    <col min="2021" max="2022" width="11.5703125" style="21"/>
    <col min="2023" max="2023" width="12" style="21" customWidth="1"/>
    <col min="2024" max="2275" width="11.5703125" style="21"/>
    <col min="2276" max="2276" width="51.5703125" style="21" customWidth="1"/>
    <col min="2277" max="2278" width="11.5703125" style="21"/>
    <col min="2279" max="2279" width="12" style="21" customWidth="1"/>
    <col min="2280" max="2531" width="11.5703125" style="21"/>
    <col min="2532" max="2532" width="51.5703125" style="21" customWidth="1"/>
    <col min="2533" max="2534" width="11.5703125" style="21"/>
    <col min="2535" max="2535" width="12" style="21" customWidth="1"/>
    <col min="2536" max="2787" width="11.5703125" style="21"/>
    <col min="2788" max="2788" width="51.5703125" style="21" customWidth="1"/>
    <col min="2789" max="2790" width="11.5703125" style="21"/>
    <col min="2791" max="2791" width="12" style="21" customWidth="1"/>
    <col min="2792" max="3043" width="11.5703125" style="21"/>
    <col min="3044" max="3044" width="51.5703125" style="21" customWidth="1"/>
    <col min="3045" max="3046" width="11.5703125" style="21"/>
    <col min="3047" max="3047" width="12" style="21" customWidth="1"/>
    <col min="3048" max="3299" width="11.5703125" style="21"/>
    <col min="3300" max="3300" width="51.5703125" style="21" customWidth="1"/>
    <col min="3301" max="3302" width="11.5703125" style="21"/>
    <col min="3303" max="3303" width="12" style="21" customWidth="1"/>
    <col min="3304" max="3555" width="11.5703125" style="21"/>
    <col min="3556" max="3556" width="51.5703125" style="21" customWidth="1"/>
    <col min="3557" max="3558" width="11.5703125" style="21"/>
    <col min="3559" max="3559" width="12" style="21" customWidth="1"/>
    <col min="3560" max="3811" width="11.5703125" style="21"/>
    <col min="3812" max="3812" width="51.5703125" style="21" customWidth="1"/>
    <col min="3813" max="3814" width="11.5703125" style="21"/>
    <col min="3815" max="3815" width="12" style="21" customWidth="1"/>
    <col min="3816" max="4067" width="11.5703125" style="21"/>
    <col min="4068" max="4068" width="51.5703125" style="21" customWidth="1"/>
    <col min="4069" max="4070" width="11.5703125" style="21"/>
    <col min="4071" max="4071" width="12" style="21" customWidth="1"/>
    <col min="4072" max="4323" width="11.5703125" style="21"/>
    <col min="4324" max="4324" width="51.5703125" style="21" customWidth="1"/>
    <col min="4325" max="4326" width="11.5703125" style="21"/>
    <col min="4327" max="4327" width="12" style="21" customWidth="1"/>
    <col min="4328" max="4579" width="11.5703125" style="21"/>
    <col min="4580" max="4580" width="51.5703125" style="21" customWidth="1"/>
    <col min="4581" max="4582" width="11.5703125" style="21"/>
    <col min="4583" max="4583" width="12" style="21" customWidth="1"/>
    <col min="4584" max="4835" width="11.5703125" style="21"/>
    <col min="4836" max="4836" width="51.5703125" style="21" customWidth="1"/>
    <col min="4837" max="4838" width="11.5703125" style="21"/>
    <col min="4839" max="4839" width="12" style="21" customWidth="1"/>
    <col min="4840" max="5091" width="11.5703125" style="21"/>
    <col min="5092" max="5092" width="51.5703125" style="21" customWidth="1"/>
    <col min="5093" max="5094" width="11.5703125" style="21"/>
    <col min="5095" max="5095" width="12" style="21" customWidth="1"/>
    <col min="5096" max="5347" width="11.5703125" style="21"/>
    <col min="5348" max="5348" width="51.5703125" style="21" customWidth="1"/>
    <col min="5349" max="5350" width="11.5703125" style="21"/>
    <col min="5351" max="5351" width="12" style="21" customWidth="1"/>
    <col min="5352" max="5603" width="11.5703125" style="21"/>
    <col min="5604" max="5604" width="51.5703125" style="21" customWidth="1"/>
    <col min="5605" max="5606" width="11.5703125" style="21"/>
    <col min="5607" max="5607" width="12" style="21" customWidth="1"/>
    <col min="5608" max="5859" width="11.5703125" style="21"/>
    <col min="5860" max="5860" width="51.5703125" style="21" customWidth="1"/>
    <col min="5861" max="5862" width="11.5703125" style="21"/>
    <col min="5863" max="5863" width="12" style="21" customWidth="1"/>
    <col min="5864" max="6115" width="11.5703125" style="21"/>
    <col min="6116" max="6116" width="51.5703125" style="21" customWidth="1"/>
    <col min="6117" max="6118" width="11.5703125" style="21"/>
    <col min="6119" max="6119" width="12" style="21" customWidth="1"/>
    <col min="6120" max="6371" width="11.5703125" style="21"/>
    <col min="6372" max="6372" width="51.5703125" style="21" customWidth="1"/>
    <col min="6373" max="6374" width="11.5703125" style="21"/>
    <col min="6375" max="6375" width="12" style="21" customWidth="1"/>
    <col min="6376" max="6627" width="11.5703125" style="21"/>
    <col min="6628" max="6628" width="51.5703125" style="21" customWidth="1"/>
    <col min="6629" max="6630" width="11.5703125" style="21"/>
    <col min="6631" max="6631" width="12" style="21" customWidth="1"/>
    <col min="6632" max="6883" width="11.5703125" style="21"/>
    <col min="6884" max="6884" width="51.5703125" style="21" customWidth="1"/>
    <col min="6885" max="6886" width="11.5703125" style="21"/>
    <col min="6887" max="6887" width="12" style="21" customWidth="1"/>
    <col min="6888" max="7139" width="11.5703125" style="21"/>
    <col min="7140" max="7140" width="51.5703125" style="21" customWidth="1"/>
    <col min="7141" max="7142" width="11.5703125" style="21"/>
    <col min="7143" max="7143" width="12" style="21" customWidth="1"/>
    <col min="7144" max="7395" width="11.5703125" style="21"/>
    <col min="7396" max="7396" width="51.5703125" style="21" customWidth="1"/>
    <col min="7397" max="7398" width="11.5703125" style="21"/>
    <col min="7399" max="7399" width="12" style="21" customWidth="1"/>
    <col min="7400" max="7651" width="11.5703125" style="21"/>
    <col min="7652" max="7652" width="51.5703125" style="21" customWidth="1"/>
    <col min="7653" max="7654" width="11.5703125" style="21"/>
    <col min="7655" max="7655" width="12" style="21" customWidth="1"/>
    <col min="7656" max="7907" width="11.5703125" style="21"/>
    <col min="7908" max="7908" width="51.5703125" style="21" customWidth="1"/>
    <col min="7909" max="7910" width="11.5703125" style="21"/>
    <col min="7911" max="7911" width="12" style="21" customWidth="1"/>
    <col min="7912" max="8163" width="11.5703125" style="21"/>
    <col min="8164" max="8164" width="51.5703125" style="21" customWidth="1"/>
    <col min="8165" max="8166" width="11.5703125" style="21"/>
    <col min="8167" max="8167" width="12" style="21" customWidth="1"/>
    <col min="8168" max="8419" width="11.5703125" style="21"/>
    <col min="8420" max="8420" width="51.5703125" style="21" customWidth="1"/>
    <col min="8421" max="8422" width="11.5703125" style="21"/>
    <col min="8423" max="8423" width="12" style="21" customWidth="1"/>
    <col min="8424" max="8675" width="11.5703125" style="21"/>
    <col min="8676" max="8676" width="51.5703125" style="21" customWidth="1"/>
    <col min="8677" max="8678" width="11.5703125" style="21"/>
    <col min="8679" max="8679" width="12" style="21" customWidth="1"/>
    <col min="8680" max="8931" width="11.5703125" style="21"/>
    <col min="8932" max="8932" width="51.5703125" style="21" customWidth="1"/>
    <col min="8933" max="8934" width="11.5703125" style="21"/>
    <col min="8935" max="8935" width="12" style="21" customWidth="1"/>
    <col min="8936" max="9187" width="11.5703125" style="21"/>
    <col min="9188" max="9188" width="51.5703125" style="21" customWidth="1"/>
    <col min="9189" max="9190" width="11.5703125" style="21"/>
    <col min="9191" max="9191" width="12" style="21" customWidth="1"/>
    <col min="9192" max="9443" width="11.5703125" style="21"/>
    <col min="9444" max="9444" width="51.5703125" style="21" customWidth="1"/>
    <col min="9445" max="9446" width="11.5703125" style="21"/>
    <col min="9447" max="9447" width="12" style="21" customWidth="1"/>
    <col min="9448" max="9699" width="11.5703125" style="21"/>
    <col min="9700" max="9700" width="51.5703125" style="21" customWidth="1"/>
    <col min="9701" max="9702" width="11.5703125" style="21"/>
    <col min="9703" max="9703" width="12" style="21" customWidth="1"/>
    <col min="9704" max="9955" width="11.5703125" style="21"/>
    <col min="9956" max="9956" width="51.5703125" style="21" customWidth="1"/>
    <col min="9957" max="9958" width="11.5703125" style="21"/>
    <col min="9959" max="9959" width="12" style="21" customWidth="1"/>
    <col min="9960" max="10211" width="11.5703125" style="21"/>
    <col min="10212" max="10212" width="51.5703125" style="21" customWidth="1"/>
    <col min="10213" max="10214" width="11.5703125" style="21"/>
    <col min="10215" max="10215" width="12" style="21" customWidth="1"/>
    <col min="10216" max="10467" width="11.5703125" style="21"/>
    <col min="10468" max="10468" width="51.5703125" style="21" customWidth="1"/>
    <col min="10469" max="10470" width="11.5703125" style="21"/>
    <col min="10471" max="10471" width="12" style="21" customWidth="1"/>
    <col min="10472" max="10723" width="11.5703125" style="21"/>
    <col min="10724" max="10724" width="51.5703125" style="21" customWidth="1"/>
    <col min="10725" max="10726" width="11.5703125" style="21"/>
    <col min="10727" max="10727" width="12" style="21" customWidth="1"/>
    <col min="10728" max="10979" width="11.5703125" style="21"/>
    <col min="10980" max="10980" width="51.5703125" style="21" customWidth="1"/>
    <col min="10981" max="10982" width="11.5703125" style="21"/>
    <col min="10983" max="10983" width="12" style="21" customWidth="1"/>
    <col min="10984" max="11235" width="11.5703125" style="21"/>
    <col min="11236" max="11236" width="51.5703125" style="21" customWidth="1"/>
    <col min="11237" max="11238" width="11.5703125" style="21"/>
    <col min="11239" max="11239" width="12" style="21" customWidth="1"/>
    <col min="11240" max="11491" width="11.5703125" style="21"/>
    <col min="11492" max="11492" width="51.5703125" style="21" customWidth="1"/>
    <col min="11493" max="11494" width="11.5703125" style="21"/>
    <col min="11495" max="11495" width="12" style="21" customWidth="1"/>
    <col min="11496" max="11747" width="11.5703125" style="21"/>
    <col min="11748" max="11748" width="51.5703125" style="21" customWidth="1"/>
    <col min="11749" max="11750" width="11.5703125" style="21"/>
    <col min="11751" max="11751" width="12" style="21" customWidth="1"/>
    <col min="11752" max="12003" width="11.5703125" style="21"/>
    <col min="12004" max="12004" width="51.5703125" style="21" customWidth="1"/>
    <col min="12005" max="12006" width="11.5703125" style="21"/>
    <col min="12007" max="12007" width="12" style="21" customWidth="1"/>
    <col min="12008" max="12259" width="11.5703125" style="21"/>
    <col min="12260" max="12260" width="51.5703125" style="21" customWidth="1"/>
    <col min="12261" max="12262" width="11.5703125" style="21"/>
    <col min="12263" max="12263" width="12" style="21" customWidth="1"/>
    <col min="12264" max="12515" width="11.5703125" style="21"/>
    <col min="12516" max="12516" width="51.5703125" style="21" customWidth="1"/>
    <col min="12517" max="12518" width="11.5703125" style="21"/>
    <col min="12519" max="12519" width="12" style="21" customWidth="1"/>
    <col min="12520" max="12771" width="11.5703125" style="21"/>
    <col min="12772" max="12772" width="51.5703125" style="21" customWidth="1"/>
    <col min="12773" max="12774" width="11.5703125" style="21"/>
    <col min="12775" max="12775" width="12" style="21" customWidth="1"/>
    <col min="12776" max="13027" width="11.5703125" style="21"/>
    <col min="13028" max="13028" width="51.5703125" style="21" customWidth="1"/>
    <col min="13029" max="13030" width="11.5703125" style="21"/>
    <col min="13031" max="13031" width="12" style="21" customWidth="1"/>
    <col min="13032" max="13283" width="11.5703125" style="21"/>
    <col min="13284" max="13284" width="51.5703125" style="21" customWidth="1"/>
    <col min="13285" max="13286" width="11.5703125" style="21"/>
    <col min="13287" max="13287" width="12" style="21" customWidth="1"/>
    <col min="13288" max="13539" width="11.5703125" style="21"/>
    <col min="13540" max="13540" width="51.5703125" style="21" customWidth="1"/>
    <col min="13541" max="13542" width="11.5703125" style="21"/>
    <col min="13543" max="13543" width="12" style="21" customWidth="1"/>
    <col min="13544" max="13795" width="11.5703125" style="21"/>
    <col min="13796" max="13796" width="51.5703125" style="21" customWidth="1"/>
    <col min="13797" max="13798" width="11.5703125" style="21"/>
    <col min="13799" max="13799" width="12" style="21" customWidth="1"/>
    <col min="13800" max="14051" width="11.5703125" style="21"/>
    <col min="14052" max="14052" width="51.5703125" style="21" customWidth="1"/>
    <col min="14053" max="14054" width="11.5703125" style="21"/>
    <col min="14055" max="14055" width="12" style="21" customWidth="1"/>
    <col min="14056" max="14307" width="11.5703125" style="21"/>
    <col min="14308" max="14308" width="51.5703125" style="21" customWidth="1"/>
    <col min="14309" max="14310" width="11.5703125" style="21"/>
    <col min="14311" max="14311" width="12" style="21" customWidth="1"/>
    <col min="14312" max="14563" width="11.5703125" style="21"/>
    <col min="14564" max="14564" width="51.5703125" style="21" customWidth="1"/>
    <col min="14565" max="14566" width="11.5703125" style="21"/>
    <col min="14567" max="14567" width="12" style="21" customWidth="1"/>
    <col min="14568" max="14819" width="11.5703125" style="21"/>
    <col min="14820" max="14820" width="51.5703125" style="21" customWidth="1"/>
    <col min="14821" max="14822" width="11.5703125" style="21"/>
    <col min="14823" max="14823" width="12" style="21" customWidth="1"/>
    <col min="14824" max="15075" width="11.5703125" style="21"/>
    <col min="15076" max="15076" width="51.5703125" style="21" customWidth="1"/>
    <col min="15077" max="15078" width="11.5703125" style="21"/>
    <col min="15079" max="15079" width="12" style="21" customWidth="1"/>
    <col min="15080" max="15331" width="11.5703125" style="21"/>
    <col min="15332" max="15332" width="51.5703125" style="21" customWidth="1"/>
    <col min="15333" max="15334" width="11.5703125" style="21"/>
    <col min="15335" max="15335" width="12" style="21" customWidth="1"/>
    <col min="15336" max="15587" width="11.5703125" style="21"/>
    <col min="15588" max="15588" width="51.5703125" style="21" customWidth="1"/>
    <col min="15589" max="15590" width="11.5703125" style="21"/>
    <col min="15591" max="15591" width="12" style="21" customWidth="1"/>
    <col min="15592" max="15843" width="11.5703125" style="21"/>
    <col min="15844" max="15844" width="51.5703125" style="21" customWidth="1"/>
    <col min="15845" max="15846" width="11.5703125" style="21"/>
    <col min="15847" max="15847" width="12" style="21" customWidth="1"/>
    <col min="15848" max="16099" width="11.5703125" style="21"/>
    <col min="16100" max="16100" width="51.5703125" style="21" customWidth="1"/>
    <col min="16101" max="16102" width="11.5703125" style="21"/>
    <col min="16103" max="16103" width="12" style="21" customWidth="1"/>
    <col min="16104" max="16384" width="11.5703125" style="21"/>
  </cols>
  <sheetData>
    <row r="1" spans="1:11" s="22" customFormat="1" ht="75" customHeight="1" x14ac:dyDescent="0.25">
      <c r="A1" s="224"/>
      <c r="B1" s="224"/>
      <c r="C1" s="224"/>
      <c r="D1" s="224"/>
      <c r="E1" s="224"/>
      <c r="F1" s="224"/>
      <c r="G1" s="224"/>
      <c r="H1" s="224"/>
      <c r="I1" s="224"/>
      <c r="J1" s="224"/>
    </row>
    <row r="2" spans="1:11" s="22" customFormat="1" ht="15.75" x14ac:dyDescent="0.25">
      <c r="A2" s="212" t="str">
        <f>+[1]Contents!A2</f>
        <v>Statistics about corporate insolvency in Australia</v>
      </c>
      <c r="B2" s="212"/>
      <c r="C2" s="212"/>
      <c r="D2" s="212"/>
      <c r="E2" s="212"/>
      <c r="F2" s="212"/>
      <c r="G2" s="212"/>
      <c r="H2" s="212"/>
      <c r="I2" s="212"/>
      <c r="J2" s="212"/>
    </row>
    <row r="3" spans="1:11" s="22" customFormat="1" ht="24.95" customHeight="1" x14ac:dyDescent="0.25">
      <c r="A3" s="213" t="str">
        <f>Contents!A3</f>
        <v>Released: December 2025</v>
      </c>
      <c r="B3" s="213"/>
      <c r="C3" s="213"/>
      <c r="D3" s="213"/>
      <c r="E3" s="213"/>
      <c r="F3" s="213"/>
      <c r="G3" s="213"/>
      <c r="H3" s="213"/>
      <c r="I3" s="213"/>
      <c r="J3" s="213"/>
    </row>
    <row r="4" spans="1:11" s="22" customFormat="1" x14ac:dyDescent="0.25">
      <c r="A4" s="211" t="s">
        <v>11</v>
      </c>
      <c r="B4" s="211"/>
      <c r="C4" s="211"/>
      <c r="D4" s="211"/>
      <c r="E4" s="211"/>
      <c r="F4" s="211"/>
      <c r="G4" s="211"/>
      <c r="H4" s="211"/>
      <c r="I4" s="211"/>
      <c r="J4" s="211"/>
    </row>
    <row r="5" spans="1:11" s="22" customFormat="1" ht="15" customHeight="1" x14ac:dyDescent="0.25">
      <c r="A5" s="2"/>
      <c r="B5" s="229" t="s">
        <v>207</v>
      </c>
      <c r="C5" s="229"/>
      <c r="D5" s="229"/>
      <c r="E5" s="229"/>
      <c r="F5" s="229"/>
      <c r="G5" s="229"/>
      <c r="H5" s="229"/>
      <c r="I5" s="229"/>
      <c r="J5" s="229"/>
    </row>
    <row r="6" spans="1:11" s="22" customFormat="1" ht="23.25" x14ac:dyDescent="0.25">
      <c r="A6" s="86" t="s">
        <v>44</v>
      </c>
      <c r="B6" s="9" t="s">
        <v>208</v>
      </c>
      <c r="C6" s="9" t="s">
        <v>209</v>
      </c>
      <c r="D6" s="9" t="s">
        <v>210</v>
      </c>
      <c r="E6" s="9" t="s">
        <v>211</v>
      </c>
      <c r="F6" s="9" t="s">
        <v>212</v>
      </c>
      <c r="G6" s="9" t="s">
        <v>202</v>
      </c>
      <c r="H6" s="9" t="s">
        <v>203</v>
      </c>
      <c r="I6" s="9" t="s">
        <v>196</v>
      </c>
      <c r="J6" s="47" t="s">
        <v>94</v>
      </c>
      <c r="K6" s="9"/>
    </row>
    <row r="7" spans="1:11" s="22" customFormat="1" x14ac:dyDescent="0.25">
      <c r="A7" s="215" t="s">
        <v>55</v>
      </c>
      <c r="B7" s="215"/>
      <c r="C7" s="215"/>
      <c r="D7" s="215"/>
      <c r="E7" s="215"/>
      <c r="F7" s="215"/>
      <c r="G7" s="215"/>
      <c r="H7" s="215"/>
      <c r="I7" s="215"/>
      <c r="J7" s="215"/>
      <c r="K7" s="9"/>
    </row>
    <row r="8" spans="1:11" s="22" customFormat="1" x14ac:dyDescent="0.25">
      <c r="A8" s="64" t="s">
        <v>56</v>
      </c>
      <c r="B8" s="10">
        <v>3484</v>
      </c>
      <c r="C8" s="10"/>
      <c r="D8" s="10"/>
      <c r="E8" s="10"/>
      <c r="F8" s="10">
        <v>524</v>
      </c>
      <c r="G8" s="10">
        <v>500</v>
      </c>
      <c r="H8" s="10">
        <v>70</v>
      </c>
      <c r="I8" s="10">
        <v>70</v>
      </c>
      <c r="J8" s="11">
        <v>4648</v>
      </c>
      <c r="K8" s="10"/>
    </row>
    <row r="9" spans="1:11" s="22" customFormat="1" x14ac:dyDescent="0.25">
      <c r="A9" s="64" t="s">
        <v>61</v>
      </c>
      <c r="B9" s="10">
        <v>4346</v>
      </c>
      <c r="C9" s="10"/>
      <c r="D9" s="10"/>
      <c r="E9" s="10"/>
      <c r="F9" s="10">
        <v>655</v>
      </c>
      <c r="G9" s="10">
        <v>582</v>
      </c>
      <c r="H9" s="10">
        <v>105</v>
      </c>
      <c r="I9" s="10">
        <v>97</v>
      </c>
      <c r="J9" s="11">
        <v>5785</v>
      </c>
      <c r="K9" s="10"/>
    </row>
    <row r="10" spans="1:11" s="22" customFormat="1" x14ac:dyDescent="0.25">
      <c r="A10" s="64" t="s">
        <v>62</v>
      </c>
      <c r="B10" s="10">
        <v>1503</v>
      </c>
      <c r="C10" s="10">
        <v>1112</v>
      </c>
      <c r="D10" s="10">
        <v>1748</v>
      </c>
      <c r="E10" s="10">
        <v>838</v>
      </c>
      <c r="F10" s="10">
        <v>708</v>
      </c>
      <c r="G10" s="10">
        <v>777</v>
      </c>
      <c r="H10" s="10">
        <v>81</v>
      </c>
      <c r="I10" s="10">
        <v>98</v>
      </c>
      <c r="J10" s="11">
        <v>6865</v>
      </c>
      <c r="K10" s="10"/>
    </row>
    <row r="11" spans="1:11" s="22" customFormat="1" x14ac:dyDescent="0.25">
      <c r="A11" s="64" t="s">
        <v>63</v>
      </c>
      <c r="B11" s="10"/>
      <c r="C11" s="10">
        <v>1445</v>
      </c>
      <c r="D11" s="10">
        <v>2551</v>
      </c>
      <c r="E11" s="10">
        <v>1204</v>
      </c>
      <c r="F11" s="10">
        <v>748</v>
      </c>
      <c r="G11" s="10">
        <v>792</v>
      </c>
      <c r="H11" s="10">
        <v>118</v>
      </c>
      <c r="I11" s="10">
        <v>75</v>
      </c>
      <c r="J11" s="11">
        <v>6933</v>
      </c>
      <c r="K11" s="10"/>
    </row>
    <row r="12" spans="1:11" s="22" customFormat="1" x14ac:dyDescent="0.25">
      <c r="A12" s="64" t="s">
        <v>64</v>
      </c>
      <c r="B12" s="10"/>
      <c r="C12" s="10">
        <v>1578</v>
      </c>
      <c r="D12" s="10">
        <v>2651</v>
      </c>
      <c r="E12" s="10">
        <v>1321</v>
      </c>
      <c r="F12" s="10">
        <v>882</v>
      </c>
      <c r="G12" s="10">
        <v>920</v>
      </c>
      <c r="H12" s="10">
        <v>143</v>
      </c>
      <c r="I12" s="10">
        <v>238</v>
      </c>
      <c r="J12" s="11">
        <v>7733</v>
      </c>
      <c r="K12" s="10"/>
    </row>
    <row r="13" spans="1:11" s="22" customFormat="1" x14ac:dyDescent="0.25">
      <c r="A13" s="64" t="s">
        <v>65</v>
      </c>
      <c r="B13" s="10"/>
      <c r="C13" s="10">
        <v>1380</v>
      </c>
      <c r="D13" s="10">
        <v>2473</v>
      </c>
      <c r="E13" s="10">
        <v>1341</v>
      </c>
      <c r="F13" s="10">
        <v>982</v>
      </c>
      <c r="G13" s="10">
        <v>1196</v>
      </c>
      <c r="H13" s="10">
        <v>232</v>
      </c>
      <c r="I13" s="10">
        <v>299</v>
      </c>
      <c r="J13" s="11">
        <v>7903</v>
      </c>
      <c r="K13" s="10"/>
    </row>
    <row r="14" spans="1:11" s="22" customFormat="1" x14ac:dyDescent="0.25">
      <c r="A14" s="64" t="s">
        <v>66</v>
      </c>
      <c r="B14" s="10"/>
      <c r="C14" s="10">
        <v>1154</v>
      </c>
      <c r="D14" s="10">
        <v>2660</v>
      </c>
      <c r="E14" s="10">
        <v>1443</v>
      </c>
      <c r="F14" s="10">
        <v>1116</v>
      </c>
      <c r="G14" s="10">
        <v>1207</v>
      </c>
      <c r="H14" s="10">
        <v>185</v>
      </c>
      <c r="I14" s="10">
        <v>289</v>
      </c>
      <c r="J14" s="11">
        <f t="shared" ref="J14:J29" si="0">SUM(C14:I14)</f>
        <v>8054</v>
      </c>
      <c r="K14" s="10"/>
    </row>
    <row r="15" spans="1:11" s="22" customFormat="1" x14ac:dyDescent="0.25">
      <c r="A15" s="64" t="s">
        <v>69</v>
      </c>
      <c r="B15" s="10"/>
      <c r="C15" s="10">
        <v>1187</v>
      </c>
      <c r="D15" s="10">
        <v>3338</v>
      </c>
      <c r="E15" s="10">
        <v>1891</v>
      </c>
      <c r="F15" s="10">
        <v>1410</v>
      </c>
      <c r="G15" s="10">
        <v>1701</v>
      </c>
      <c r="H15" s="10">
        <v>240</v>
      </c>
      <c r="I15" s="10">
        <v>307</v>
      </c>
      <c r="J15" s="11">
        <f t="shared" si="0"/>
        <v>10074</v>
      </c>
      <c r="K15" s="10"/>
    </row>
    <row r="16" spans="1:11" s="22" customFormat="1" x14ac:dyDescent="0.25">
      <c r="A16" s="64" t="s">
        <v>70</v>
      </c>
      <c r="B16" s="10"/>
      <c r="C16" s="10">
        <v>1103</v>
      </c>
      <c r="D16" s="10">
        <v>3171</v>
      </c>
      <c r="E16" s="10">
        <v>1700</v>
      </c>
      <c r="F16" s="10">
        <v>1261</v>
      </c>
      <c r="G16" s="10">
        <v>1386</v>
      </c>
      <c r="H16" s="10">
        <v>225</v>
      </c>
      <c r="I16" s="10">
        <v>408</v>
      </c>
      <c r="J16" s="11">
        <f t="shared" si="0"/>
        <v>9254</v>
      </c>
      <c r="K16" s="10"/>
    </row>
    <row r="17" spans="1:13" s="22" customFormat="1" x14ac:dyDescent="0.25">
      <c r="A17" s="64" t="s">
        <v>71</v>
      </c>
      <c r="B17" s="10"/>
      <c r="C17" s="10">
        <v>1306</v>
      </c>
      <c r="D17" s="10">
        <v>3065</v>
      </c>
      <c r="E17" s="10">
        <v>1748</v>
      </c>
      <c r="F17" s="10">
        <v>1316</v>
      </c>
      <c r="G17" s="10">
        <v>1462</v>
      </c>
      <c r="H17" s="10">
        <v>259</v>
      </c>
      <c r="I17" s="10">
        <v>303</v>
      </c>
      <c r="J17" s="11">
        <f t="shared" si="0"/>
        <v>9459</v>
      </c>
      <c r="K17" s="10"/>
    </row>
    <row r="18" spans="1:13" s="22" customFormat="1" x14ac:dyDescent="0.25">
      <c r="A18" s="64" t="s">
        <v>72</v>
      </c>
      <c r="C18" s="10">
        <v>1013</v>
      </c>
      <c r="D18" s="10">
        <v>2693</v>
      </c>
      <c r="E18" s="10">
        <v>1655</v>
      </c>
      <c r="F18" s="10">
        <v>1172</v>
      </c>
      <c r="G18" s="10">
        <v>1352</v>
      </c>
      <c r="H18" s="10">
        <v>231</v>
      </c>
      <c r="I18" s="10">
        <v>238</v>
      </c>
      <c r="J18" s="11">
        <f t="shared" si="0"/>
        <v>8354</v>
      </c>
      <c r="K18" s="10"/>
    </row>
    <row r="19" spans="1:13" s="22" customFormat="1" x14ac:dyDescent="0.25">
      <c r="A19" s="64" t="s">
        <v>73</v>
      </c>
      <c r="C19" s="10">
        <v>1002</v>
      </c>
      <c r="D19" s="10">
        <v>3662</v>
      </c>
      <c r="E19" s="10">
        <v>1760</v>
      </c>
      <c r="F19" s="10">
        <v>1238</v>
      </c>
      <c r="G19" s="10">
        <v>1358</v>
      </c>
      <c r="H19" s="10">
        <v>211</v>
      </c>
      <c r="I19" s="10">
        <v>234</v>
      </c>
      <c r="J19" s="11">
        <f t="shared" si="0"/>
        <v>9465</v>
      </c>
      <c r="K19" s="10"/>
    </row>
    <row r="20" spans="1:13" s="22" customFormat="1" x14ac:dyDescent="0.25">
      <c r="A20" s="64" t="s">
        <v>74</v>
      </c>
      <c r="C20" s="10">
        <v>852</v>
      </c>
      <c r="D20" s="10">
        <v>2705</v>
      </c>
      <c r="E20" s="10">
        <v>1403</v>
      </c>
      <c r="F20" s="10">
        <v>1092</v>
      </c>
      <c r="G20" s="10">
        <v>1240</v>
      </c>
      <c r="H20" s="10">
        <v>196</v>
      </c>
      <c r="I20" s="10">
        <v>277</v>
      </c>
      <c r="J20" s="11">
        <f t="shared" si="0"/>
        <v>7765</v>
      </c>
      <c r="K20" s="10"/>
    </row>
    <row r="21" spans="1:13" s="22" customFormat="1" x14ac:dyDescent="0.25">
      <c r="A21" s="64" t="s">
        <v>75</v>
      </c>
      <c r="C21" s="10">
        <v>758</v>
      </c>
      <c r="D21" s="10">
        <v>2456</v>
      </c>
      <c r="E21" s="10">
        <v>1544</v>
      </c>
      <c r="F21" s="10">
        <v>1078</v>
      </c>
      <c r="G21" s="10">
        <v>1274</v>
      </c>
      <c r="H21" s="10">
        <v>159</v>
      </c>
      <c r="I21" s="10">
        <v>344</v>
      </c>
      <c r="J21" s="11">
        <f t="shared" si="0"/>
        <v>7613</v>
      </c>
      <c r="K21" s="10"/>
    </row>
    <row r="22" spans="1:13" s="22" customFormat="1" x14ac:dyDescent="0.25">
      <c r="A22" s="64" t="s">
        <v>76</v>
      </c>
      <c r="C22" s="10">
        <v>746</v>
      </c>
      <c r="D22" s="10">
        <v>2353</v>
      </c>
      <c r="E22" s="10">
        <v>1540</v>
      </c>
      <c r="F22" s="10">
        <v>1199</v>
      </c>
      <c r="G22" s="10">
        <v>1325</v>
      </c>
      <c r="H22" s="10">
        <v>168</v>
      </c>
      <c r="I22" s="10">
        <v>167</v>
      </c>
      <c r="J22" s="11">
        <f t="shared" si="0"/>
        <v>7498</v>
      </c>
      <c r="K22" s="10"/>
    </row>
    <row r="23" spans="1:13" s="22" customFormat="1" x14ac:dyDescent="0.25">
      <c r="A23" s="64" t="s">
        <v>77</v>
      </c>
      <c r="C23" s="10">
        <v>613</v>
      </c>
      <c r="D23" s="10">
        <v>1787</v>
      </c>
      <c r="E23" s="10">
        <v>1107</v>
      </c>
      <c r="F23" s="10">
        <v>933</v>
      </c>
      <c r="G23" s="10">
        <v>1074</v>
      </c>
      <c r="H23" s="10">
        <v>155</v>
      </c>
      <c r="I23" s="10">
        <v>184</v>
      </c>
      <c r="J23" s="11">
        <f t="shared" si="0"/>
        <v>5853</v>
      </c>
      <c r="K23" s="10"/>
    </row>
    <row r="24" spans="1:13" s="22" customFormat="1" x14ac:dyDescent="0.25">
      <c r="A24" s="64" t="s">
        <v>95</v>
      </c>
      <c r="B24" s="10"/>
      <c r="C24" s="10">
        <v>168</v>
      </c>
      <c r="D24" s="10">
        <v>495</v>
      </c>
      <c r="E24" s="10">
        <v>310</v>
      </c>
      <c r="F24" s="10">
        <v>265</v>
      </c>
      <c r="G24" s="10">
        <v>330</v>
      </c>
      <c r="H24" s="10">
        <v>46</v>
      </c>
      <c r="I24" s="10">
        <v>124</v>
      </c>
      <c r="J24" s="11">
        <f t="shared" si="0"/>
        <v>1738</v>
      </c>
    </row>
    <row r="25" spans="1:13" s="22" customFormat="1" x14ac:dyDescent="0.25">
      <c r="A25" s="64" t="s">
        <v>96</v>
      </c>
      <c r="B25" s="10"/>
      <c r="C25" s="10">
        <v>520</v>
      </c>
      <c r="D25" s="10">
        <v>1229</v>
      </c>
      <c r="E25" s="10">
        <v>726</v>
      </c>
      <c r="F25" s="10">
        <v>613</v>
      </c>
      <c r="G25" s="10">
        <v>895</v>
      </c>
      <c r="H25" s="10">
        <v>144</v>
      </c>
      <c r="I25" s="10">
        <v>251</v>
      </c>
      <c r="J25" s="11">
        <f t="shared" si="0"/>
        <v>4378</v>
      </c>
      <c r="K25" s="11"/>
      <c r="L25" s="11"/>
      <c r="M25" s="11"/>
    </row>
    <row r="26" spans="1:13" s="22" customFormat="1" x14ac:dyDescent="0.25">
      <c r="A26" s="64" t="s">
        <v>97</v>
      </c>
      <c r="B26" s="10"/>
      <c r="C26" s="10">
        <v>411</v>
      </c>
      <c r="D26" s="10">
        <v>1132</v>
      </c>
      <c r="E26" s="10">
        <v>720</v>
      </c>
      <c r="F26" s="10">
        <v>625</v>
      </c>
      <c r="G26" s="10">
        <v>804</v>
      </c>
      <c r="H26" s="10">
        <v>170</v>
      </c>
      <c r="I26" s="10">
        <v>202</v>
      </c>
      <c r="J26" s="11">
        <f t="shared" si="0"/>
        <v>4064</v>
      </c>
      <c r="K26" s="11"/>
      <c r="L26" s="11"/>
      <c r="M26" s="11"/>
    </row>
    <row r="27" spans="1:13" s="22" customFormat="1" x14ac:dyDescent="0.25">
      <c r="A27" s="64" t="s">
        <v>98</v>
      </c>
      <c r="B27" s="10"/>
      <c r="C27" s="10">
        <v>463</v>
      </c>
      <c r="D27" s="10">
        <v>1410</v>
      </c>
      <c r="E27" s="10">
        <v>1110</v>
      </c>
      <c r="F27" s="10">
        <v>838</v>
      </c>
      <c r="G27" s="10">
        <v>1176</v>
      </c>
      <c r="H27" s="10">
        <v>168</v>
      </c>
      <c r="I27" s="10">
        <v>275</v>
      </c>
      <c r="J27" s="11">
        <f t="shared" si="0"/>
        <v>5440</v>
      </c>
      <c r="K27" s="11"/>
      <c r="L27" s="11"/>
      <c r="M27" s="11"/>
    </row>
    <row r="28" spans="1:13" s="22" customFormat="1" x14ac:dyDescent="0.25">
      <c r="A28" s="64" t="s">
        <v>99</v>
      </c>
      <c r="B28" s="10"/>
      <c r="C28" s="10">
        <v>624</v>
      </c>
      <c r="D28" s="10">
        <v>1668</v>
      </c>
      <c r="E28" s="10">
        <v>1307</v>
      </c>
      <c r="F28" s="10">
        <v>1262</v>
      </c>
      <c r="G28" s="10">
        <v>1639</v>
      </c>
      <c r="H28" s="10">
        <v>266</v>
      </c>
      <c r="I28" s="10">
        <v>334</v>
      </c>
      <c r="J28" s="11">
        <f t="shared" si="0"/>
        <v>7100</v>
      </c>
      <c r="K28" s="11"/>
      <c r="L28" s="11"/>
      <c r="M28" s="11"/>
    </row>
    <row r="29" spans="1:13" s="22" customFormat="1" x14ac:dyDescent="0.25">
      <c r="A29" s="64" t="s">
        <v>479</v>
      </c>
      <c r="B29" s="10"/>
      <c r="C29" s="10">
        <v>795</v>
      </c>
      <c r="D29" s="10">
        <v>2430</v>
      </c>
      <c r="E29" s="10">
        <v>1863</v>
      </c>
      <c r="F29" s="10">
        <v>1707</v>
      </c>
      <c r="G29" s="10">
        <v>2120</v>
      </c>
      <c r="H29" s="10">
        <v>300</v>
      </c>
      <c r="I29" s="10">
        <v>370</v>
      </c>
      <c r="J29" s="11">
        <f t="shared" si="0"/>
        <v>9585</v>
      </c>
      <c r="K29" s="11"/>
      <c r="L29" s="11"/>
      <c r="M29" s="11"/>
    </row>
    <row r="30" spans="1:13" s="22" customFormat="1" x14ac:dyDescent="0.25">
      <c r="A30" s="209" t="s">
        <v>100</v>
      </c>
      <c r="B30" s="209"/>
      <c r="C30" s="209"/>
      <c r="D30" s="209"/>
      <c r="E30" s="209"/>
      <c r="F30" s="209"/>
      <c r="G30" s="209"/>
      <c r="H30" s="209"/>
      <c r="I30" s="209"/>
      <c r="J30" s="209"/>
      <c r="K30" s="10"/>
    </row>
    <row r="31" spans="1:13" s="22" customFormat="1" x14ac:dyDescent="0.25">
      <c r="A31" s="64" t="s">
        <v>56</v>
      </c>
      <c r="B31" s="24">
        <v>0.74956970740103268</v>
      </c>
      <c r="C31" s="24"/>
      <c r="D31" s="24"/>
      <c r="E31" s="24"/>
      <c r="F31" s="24">
        <v>0.11273666092943202</v>
      </c>
      <c r="G31" s="24">
        <v>0.10757314974182444</v>
      </c>
      <c r="H31" s="24">
        <v>1.5060240963855422E-2</v>
      </c>
      <c r="I31" s="24">
        <v>1.5060240963855422E-2</v>
      </c>
      <c r="J31" s="25">
        <v>1</v>
      </c>
      <c r="K31" s="10"/>
    </row>
    <row r="32" spans="1:13" s="22" customFormat="1" x14ac:dyDescent="0.25">
      <c r="A32" s="64" t="s">
        <v>61</v>
      </c>
      <c r="B32" s="24">
        <v>0.75125324114088154</v>
      </c>
      <c r="C32" s="24"/>
      <c r="D32" s="24"/>
      <c r="E32" s="24"/>
      <c r="F32" s="24">
        <v>0.1132238547968885</v>
      </c>
      <c r="G32" s="24">
        <v>0.10060501296456352</v>
      </c>
      <c r="H32" s="24">
        <v>1.8150388936905792E-2</v>
      </c>
      <c r="I32" s="24">
        <v>1.6767502160760589E-2</v>
      </c>
      <c r="J32" s="25">
        <v>1</v>
      </c>
      <c r="K32" s="10"/>
    </row>
    <row r="33" spans="1:13" s="22" customFormat="1" x14ac:dyDescent="0.25">
      <c r="A33" s="64" t="s">
        <v>62</v>
      </c>
      <c r="B33" s="24">
        <v>0.21893663510560815</v>
      </c>
      <c r="C33" s="24">
        <v>0.1619810633648944</v>
      </c>
      <c r="D33" s="24">
        <v>0.25462490895848505</v>
      </c>
      <c r="E33" s="24">
        <v>0.12206846321922797</v>
      </c>
      <c r="F33" s="24">
        <v>0.10313182811361982</v>
      </c>
      <c r="G33" s="24">
        <v>0.11318281136198106</v>
      </c>
      <c r="H33" s="24">
        <v>1.1798980335032775E-2</v>
      </c>
      <c r="I33" s="24">
        <v>1.4275309541150765E-2</v>
      </c>
      <c r="J33" s="25">
        <v>1</v>
      </c>
      <c r="K33" s="10"/>
    </row>
    <row r="34" spans="1:13" s="22" customFormat="1" x14ac:dyDescent="0.25">
      <c r="A34" s="64" t="s">
        <v>63</v>
      </c>
      <c r="B34" s="24"/>
      <c r="C34" s="24">
        <v>0.20842348189816817</v>
      </c>
      <c r="D34" s="24">
        <v>0.36795038222991489</v>
      </c>
      <c r="E34" s="24">
        <v>0.17366219529785085</v>
      </c>
      <c r="F34" s="24">
        <v>0.10788980239434588</v>
      </c>
      <c r="G34" s="24">
        <v>0.11423626135871917</v>
      </c>
      <c r="H34" s="24">
        <v>1.702004904081927E-2</v>
      </c>
      <c r="I34" s="24">
        <v>1.0817827780181739E-2</v>
      </c>
      <c r="J34" s="25">
        <v>1</v>
      </c>
      <c r="K34" s="10"/>
    </row>
    <row r="35" spans="1:13" s="22" customFormat="1" x14ac:dyDescent="0.25">
      <c r="A35" s="64" t="s">
        <v>64</v>
      </c>
      <c r="B35" s="24"/>
      <c r="C35" s="24">
        <v>0.20406051984999354</v>
      </c>
      <c r="D35" s="24">
        <v>0.34281650071123754</v>
      </c>
      <c r="E35" s="24">
        <v>0.17082632872106557</v>
      </c>
      <c r="F35" s="24">
        <v>0.11405664037242985</v>
      </c>
      <c r="G35" s="24">
        <v>0.11897064528643476</v>
      </c>
      <c r="H35" s="24">
        <v>1.849217638691323E-2</v>
      </c>
      <c r="I35" s="24">
        <v>3.0777188671925516E-2</v>
      </c>
      <c r="J35" s="25">
        <v>1</v>
      </c>
      <c r="K35" s="10"/>
    </row>
    <row r="36" spans="1:13" s="22" customFormat="1" x14ac:dyDescent="0.25">
      <c r="A36" s="64" t="s">
        <v>65</v>
      </c>
      <c r="B36" s="24"/>
      <c r="C36" s="24">
        <v>0.17461723396178666</v>
      </c>
      <c r="D36" s="24">
        <v>0.31291914462862203</v>
      </c>
      <c r="E36" s="24">
        <v>0.16968239908895355</v>
      </c>
      <c r="F36" s="24">
        <v>0.12425661141338733</v>
      </c>
      <c r="G36" s="24">
        <v>0.15133493610021512</v>
      </c>
      <c r="H36" s="24">
        <v>2.9355940781981525E-2</v>
      </c>
      <c r="I36" s="24">
        <v>3.7833734025053779E-2</v>
      </c>
      <c r="J36" s="25">
        <v>1</v>
      </c>
      <c r="K36" s="10"/>
    </row>
    <row r="37" spans="1:13" s="22" customFormat="1" x14ac:dyDescent="0.25">
      <c r="A37" s="64" t="s">
        <v>66</v>
      </c>
      <c r="B37" s="24"/>
      <c r="C37" s="24">
        <f t="shared" ref="C37:J46" si="1">C14/$J14</f>
        <v>0.14328284082443507</v>
      </c>
      <c r="D37" s="24">
        <f t="shared" si="1"/>
        <v>0.33027067295753665</v>
      </c>
      <c r="E37" s="24">
        <f t="shared" si="1"/>
        <v>0.17916563198410729</v>
      </c>
      <c r="F37" s="24">
        <f t="shared" si="1"/>
        <v>0.1385646883536131</v>
      </c>
      <c r="G37" s="24">
        <f t="shared" si="1"/>
        <v>0.14986342190216043</v>
      </c>
      <c r="H37" s="24">
        <f t="shared" si="1"/>
        <v>2.2969952818475293E-2</v>
      </c>
      <c r="I37" s="24">
        <f t="shared" si="1"/>
        <v>3.588279115967221E-2</v>
      </c>
      <c r="J37" s="25">
        <f t="shared" si="1"/>
        <v>1</v>
      </c>
      <c r="K37" s="10"/>
    </row>
    <row r="38" spans="1:13" s="22" customFormat="1" x14ac:dyDescent="0.25">
      <c r="A38" s="64" t="s">
        <v>69</v>
      </c>
      <c r="B38" s="24"/>
      <c r="C38" s="24">
        <f t="shared" si="1"/>
        <v>0.11782807226523724</v>
      </c>
      <c r="D38" s="24">
        <f t="shared" si="1"/>
        <v>0.33134802461782809</v>
      </c>
      <c r="E38" s="24">
        <f t="shared" si="1"/>
        <v>0.18771093905102243</v>
      </c>
      <c r="F38" s="24">
        <f t="shared" si="1"/>
        <v>0.13996426444312091</v>
      </c>
      <c r="G38" s="24">
        <f t="shared" si="1"/>
        <v>0.16885050625372244</v>
      </c>
      <c r="H38" s="24">
        <f t="shared" si="1"/>
        <v>2.3823704586063133E-2</v>
      </c>
      <c r="I38" s="24">
        <f t="shared" si="1"/>
        <v>3.0474488783005758E-2</v>
      </c>
      <c r="J38" s="25">
        <f t="shared" si="1"/>
        <v>1</v>
      </c>
      <c r="K38" s="10"/>
    </row>
    <row r="39" spans="1:13" s="22" customFormat="1" x14ac:dyDescent="0.25">
      <c r="A39" s="64" t="s">
        <v>70</v>
      </c>
      <c r="B39" s="24"/>
      <c r="C39" s="24">
        <f t="shared" si="1"/>
        <v>0.11919170088610331</v>
      </c>
      <c r="D39" s="24">
        <f t="shared" si="1"/>
        <v>0.34266263237518912</v>
      </c>
      <c r="E39" s="24">
        <f t="shared" si="1"/>
        <v>0.1837043440674303</v>
      </c>
      <c r="F39" s="24">
        <f t="shared" si="1"/>
        <v>0.13626539874648799</v>
      </c>
      <c r="G39" s="24">
        <f t="shared" si="1"/>
        <v>0.14977307110438728</v>
      </c>
      <c r="H39" s="24">
        <f t="shared" si="1"/>
        <v>2.4313810244218716E-2</v>
      </c>
      <c r="I39" s="24">
        <f t="shared" si="1"/>
        <v>4.408904257618327E-2</v>
      </c>
      <c r="J39" s="25">
        <f t="shared" si="1"/>
        <v>1</v>
      </c>
      <c r="K39" s="10"/>
    </row>
    <row r="40" spans="1:13" s="22" customFormat="1" x14ac:dyDescent="0.25">
      <c r="A40" s="64" t="s">
        <v>71</v>
      </c>
      <c r="B40" s="24"/>
      <c r="C40" s="24">
        <f t="shared" si="1"/>
        <v>0.1380695633787927</v>
      </c>
      <c r="D40" s="24">
        <f t="shared" si="1"/>
        <v>0.32403002431546674</v>
      </c>
      <c r="E40" s="24">
        <f t="shared" si="1"/>
        <v>0.18479754730944076</v>
      </c>
      <c r="F40" s="24">
        <f t="shared" si="1"/>
        <v>0.13912675758536844</v>
      </c>
      <c r="G40" s="24">
        <f t="shared" si="1"/>
        <v>0.15456179300137435</v>
      </c>
      <c r="H40" s="24">
        <f t="shared" si="1"/>
        <v>2.7381329950311874E-2</v>
      </c>
      <c r="I40" s="24">
        <f t="shared" si="1"/>
        <v>3.2032984459245163E-2</v>
      </c>
      <c r="J40" s="25">
        <f t="shared" si="1"/>
        <v>1</v>
      </c>
      <c r="K40" s="10"/>
    </row>
    <row r="41" spans="1:13" s="22" customFormat="1" x14ac:dyDescent="0.25">
      <c r="A41" s="64" t="s">
        <v>72</v>
      </c>
      <c r="C41" s="24">
        <f t="shared" si="1"/>
        <v>0.12125927699305722</v>
      </c>
      <c r="D41" s="24">
        <f t="shared" si="1"/>
        <v>0.32236054584630119</v>
      </c>
      <c r="E41" s="24">
        <f t="shared" si="1"/>
        <v>0.19810869044768972</v>
      </c>
      <c r="F41" s="24">
        <f t="shared" si="1"/>
        <v>0.14029207565238208</v>
      </c>
      <c r="G41" s="24">
        <f t="shared" si="1"/>
        <v>0.16183864017237251</v>
      </c>
      <c r="H41" s="24">
        <f t="shared" si="1"/>
        <v>2.7651424467321044E-2</v>
      </c>
      <c r="I41" s="24">
        <f t="shared" si="1"/>
        <v>2.8489346420876228E-2</v>
      </c>
      <c r="J41" s="25">
        <f t="shared" si="1"/>
        <v>1</v>
      </c>
      <c r="K41" s="10"/>
    </row>
    <row r="42" spans="1:13" s="22" customFormat="1" x14ac:dyDescent="0.25">
      <c r="A42" s="64" t="s">
        <v>73</v>
      </c>
      <c r="C42" s="24">
        <f t="shared" si="1"/>
        <v>0.10586370839936608</v>
      </c>
      <c r="D42" s="24">
        <f t="shared" si="1"/>
        <v>0.38689910195456945</v>
      </c>
      <c r="E42" s="24">
        <f t="shared" si="1"/>
        <v>0.18594823032223984</v>
      </c>
      <c r="F42" s="24">
        <f t="shared" si="1"/>
        <v>0.13079767564712097</v>
      </c>
      <c r="G42" s="24">
        <f t="shared" si="1"/>
        <v>0.14347596407818278</v>
      </c>
      <c r="H42" s="24">
        <f t="shared" si="1"/>
        <v>2.2292657157950344E-2</v>
      </c>
      <c r="I42" s="24">
        <f t="shared" si="1"/>
        <v>2.4722662440570524E-2</v>
      </c>
      <c r="J42" s="25">
        <f t="shared" si="1"/>
        <v>1</v>
      </c>
      <c r="K42" s="10"/>
    </row>
    <row r="43" spans="1:13" s="22" customFormat="1" x14ac:dyDescent="0.25">
      <c r="A43" s="64" t="s">
        <v>74</v>
      </c>
      <c r="C43" s="24">
        <f t="shared" si="1"/>
        <v>0.10972311654861558</v>
      </c>
      <c r="D43" s="24">
        <f t="shared" si="1"/>
        <v>0.34835801674179007</v>
      </c>
      <c r="E43" s="24">
        <f t="shared" si="1"/>
        <v>0.18068254990341276</v>
      </c>
      <c r="F43" s="24">
        <f t="shared" si="1"/>
        <v>0.14063103670315519</v>
      </c>
      <c r="G43" s="24">
        <f t="shared" si="1"/>
        <v>0.15969092079845459</v>
      </c>
      <c r="H43" s="24">
        <f t="shared" si="1"/>
        <v>2.5241468126207339E-2</v>
      </c>
      <c r="I43" s="24">
        <f t="shared" si="1"/>
        <v>3.5672891178364453E-2</v>
      </c>
      <c r="J43" s="25">
        <f t="shared" si="1"/>
        <v>1</v>
      </c>
      <c r="K43" s="10"/>
    </row>
    <row r="44" spans="1:13" s="22" customFormat="1" x14ac:dyDescent="0.25">
      <c r="A44" s="64" t="s">
        <v>75</v>
      </c>
      <c r="C44" s="24">
        <f t="shared" si="1"/>
        <v>9.956653093392881E-2</v>
      </c>
      <c r="D44" s="24">
        <f t="shared" si="1"/>
        <v>0.32260606856692498</v>
      </c>
      <c r="E44" s="24">
        <f t="shared" si="1"/>
        <v>0.20281098121634047</v>
      </c>
      <c r="F44" s="24">
        <f t="shared" si="1"/>
        <v>0.14159989491659003</v>
      </c>
      <c r="G44" s="24">
        <f t="shared" si="1"/>
        <v>0.16734533035597005</v>
      </c>
      <c r="H44" s="24">
        <f t="shared" si="1"/>
        <v>2.0885327728884802E-2</v>
      </c>
      <c r="I44" s="24">
        <f t="shared" si="1"/>
        <v>4.5185866281360829E-2</v>
      </c>
      <c r="J44" s="25">
        <f t="shared" si="1"/>
        <v>1</v>
      </c>
      <c r="K44" s="10"/>
    </row>
    <row r="45" spans="1:13" s="22" customFormat="1" x14ac:dyDescent="0.25">
      <c r="A45" s="64" t="s">
        <v>76</v>
      </c>
      <c r="C45" s="24">
        <f t="shared" si="1"/>
        <v>9.9493198186182977E-2</v>
      </c>
      <c r="D45" s="24">
        <f t="shared" si="1"/>
        <v>0.3138170178714324</v>
      </c>
      <c r="E45" s="24">
        <f t="shared" si="1"/>
        <v>0.20538810349426515</v>
      </c>
      <c r="F45" s="24">
        <f t="shared" si="1"/>
        <v>0.15990930914910642</v>
      </c>
      <c r="G45" s="24">
        <f t="shared" si="1"/>
        <v>0.17671379034409176</v>
      </c>
      <c r="H45" s="24">
        <f t="shared" si="1"/>
        <v>2.2405974926647105E-2</v>
      </c>
      <c r="I45" s="24">
        <f t="shared" si="1"/>
        <v>2.2272606028274206E-2</v>
      </c>
      <c r="J45" s="25">
        <f t="shared" si="1"/>
        <v>1</v>
      </c>
      <c r="K45" s="10"/>
    </row>
    <row r="46" spans="1:13" s="22" customFormat="1" x14ac:dyDescent="0.25">
      <c r="A46" s="23" t="s">
        <v>77</v>
      </c>
      <c r="C46" s="24">
        <f t="shared" si="1"/>
        <v>0.10473261575260551</v>
      </c>
      <c r="D46" s="24">
        <f t="shared" si="1"/>
        <v>0.30531351443704086</v>
      </c>
      <c r="E46" s="24">
        <f t="shared" si="1"/>
        <v>0.18913377754997437</v>
      </c>
      <c r="F46" s="24">
        <f t="shared" si="1"/>
        <v>0.15940543311122501</v>
      </c>
      <c r="G46" s="24">
        <f t="shared" si="1"/>
        <v>0.18349564325986673</v>
      </c>
      <c r="H46" s="24">
        <f t="shared" si="1"/>
        <v>2.6482145908081327E-2</v>
      </c>
      <c r="I46" s="24">
        <f t="shared" si="1"/>
        <v>3.143686998120622E-2</v>
      </c>
      <c r="J46" s="25">
        <f t="shared" si="1"/>
        <v>1</v>
      </c>
      <c r="K46" s="10"/>
    </row>
    <row r="47" spans="1:13" s="22" customFormat="1" x14ac:dyDescent="0.25">
      <c r="A47" s="23" t="s">
        <v>95</v>
      </c>
      <c r="B47" s="10"/>
      <c r="C47" s="24">
        <f t="shared" ref="C47:J52" si="2">C24/$J24</f>
        <v>9.6662830840046024E-2</v>
      </c>
      <c r="D47" s="24">
        <f t="shared" si="2"/>
        <v>0.2848101265822785</v>
      </c>
      <c r="E47" s="24">
        <f t="shared" si="2"/>
        <v>0.17836593785960875</v>
      </c>
      <c r="F47" s="24">
        <f t="shared" si="2"/>
        <v>0.15247410817031071</v>
      </c>
      <c r="G47" s="24">
        <f t="shared" si="2"/>
        <v>0.189873417721519</v>
      </c>
      <c r="H47" s="24">
        <f t="shared" si="2"/>
        <v>2.6467203682393557E-2</v>
      </c>
      <c r="I47" s="24">
        <f t="shared" si="2"/>
        <v>7.1346375143843496E-2</v>
      </c>
      <c r="J47" s="25">
        <f t="shared" si="2"/>
        <v>1</v>
      </c>
    </row>
    <row r="48" spans="1:13" s="22" customFormat="1" x14ac:dyDescent="0.25">
      <c r="A48" s="64" t="s">
        <v>96</v>
      </c>
      <c r="B48" s="10"/>
      <c r="C48" s="24">
        <f t="shared" si="2"/>
        <v>0.1187756966651439</v>
      </c>
      <c r="D48" s="24">
        <f t="shared" si="2"/>
        <v>0.28072179077204201</v>
      </c>
      <c r="E48" s="24">
        <f t="shared" si="2"/>
        <v>0.16582914572864321</v>
      </c>
      <c r="F48" s="24">
        <f t="shared" si="2"/>
        <v>0.14001827318410234</v>
      </c>
      <c r="G48" s="24">
        <f t="shared" si="2"/>
        <v>0.20443124714481498</v>
      </c>
      <c r="H48" s="24">
        <f t="shared" si="2"/>
        <v>3.2891731384193698E-2</v>
      </c>
      <c r="I48" s="24">
        <f t="shared" si="2"/>
        <v>5.7332115121059846E-2</v>
      </c>
      <c r="J48" s="25">
        <f t="shared" si="2"/>
        <v>1</v>
      </c>
      <c r="K48" s="11"/>
      <c r="L48" s="11"/>
      <c r="M48" s="11"/>
    </row>
    <row r="49" spans="1:13" s="22" customFormat="1" x14ac:dyDescent="0.25">
      <c r="A49" s="64" t="s">
        <v>97</v>
      </c>
      <c r="B49" s="10"/>
      <c r="C49" s="24">
        <f t="shared" si="2"/>
        <v>0.10113188976377953</v>
      </c>
      <c r="D49" s="24">
        <f t="shared" si="2"/>
        <v>0.27854330708661418</v>
      </c>
      <c r="E49" s="24">
        <f t="shared" si="2"/>
        <v>0.17716535433070865</v>
      </c>
      <c r="F49" s="24">
        <f t="shared" si="2"/>
        <v>0.15378937007874016</v>
      </c>
      <c r="G49" s="24">
        <f t="shared" si="2"/>
        <v>0.19783464566929135</v>
      </c>
      <c r="H49" s="24">
        <f t="shared" si="2"/>
        <v>4.1830708661417325E-2</v>
      </c>
      <c r="I49" s="24">
        <f t="shared" si="2"/>
        <v>4.9704724409448821E-2</v>
      </c>
      <c r="J49" s="25">
        <f t="shared" si="2"/>
        <v>1</v>
      </c>
      <c r="K49" s="11"/>
      <c r="L49" s="11"/>
      <c r="M49" s="11"/>
    </row>
    <row r="50" spans="1:13" s="22" customFormat="1" x14ac:dyDescent="0.25">
      <c r="A50" s="64" t="s">
        <v>98</v>
      </c>
      <c r="B50" s="10"/>
      <c r="C50" s="24">
        <f t="shared" si="2"/>
        <v>8.5110294117647062E-2</v>
      </c>
      <c r="D50" s="24">
        <f t="shared" si="2"/>
        <v>0.25919117647058826</v>
      </c>
      <c r="E50" s="24">
        <f t="shared" si="2"/>
        <v>0.20404411764705882</v>
      </c>
      <c r="F50" s="24">
        <f t="shared" si="2"/>
        <v>0.15404411764705883</v>
      </c>
      <c r="G50" s="24">
        <f t="shared" si="2"/>
        <v>0.2161764705882353</v>
      </c>
      <c r="H50" s="24">
        <f t="shared" si="2"/>
        <v>3.0882352941176472E-2</v>
      </c>
      <c r="I50" s="24">
        <f t="shared" si="2"/>
        <v>5.0551470588235295E-2</v>
      </c>
      <c r="J50" s="25">
        <f t="shared" si="2"/>
        <v>1</v>
      </c>
      <c r="K50" s="11"/>
      <c r="L50" s="11"/>
      <c r="M50" s="11"/>
    </row>
    <row r="51" spans="1:13" s="22" customFormat="1" x14ac:dyDescent="0.25">
      <c r="A51" s="64" t="s">
        <v>99</v>
      </c>
      <c r="B51" s="10"/>
      <c r="C51" s="24">
        <f t="shared" si="2"/>
        <v>8.7887323943661971E-2</v>
      </c>
      <c r="D51" s="24">
        <f t="shared" si="2"/>
        <v>0.23492957746478874</v>
      </c>
      <c r="E51" s="24">
        <f t="shared" si="2"/>
        <v>0.18408450704225351</v>
      </c>
      <c r="F51" s="24">
        <f t="shared" si="2"/>
        <v>0.17774647887323944</v>
      </c>
      <c r="G51" s="24">
        <f t="shared" si="2"/>
        <v>0.23084507042253521</v>
      </c>
      <c r="H51" s="24">
        <f t="shared" si="2"/>
        <v>3.7464788732394366E-2</v>
      </c>
      <c r="I51" s="24">
        <f t="shared" si="2"/>
        <v>4.7042253521126759E-2</v>
      </c>
      <c r="J51" s="25">
        <f t="shared" si="2"/>
        <v>1</v>
      </c>
      <c r="K51" s="11"/>
      <c r="L51" s="11"/>
      <c r="M51" s="11"/>
    </row>
    <row r="52" spans="1:13" s="22" customFormat="1" x14ac:dyDescent="0.25">
      <c r="A52" s="64" t="s">
        <v>479</v>
      </c>
      <c r="B52" s="10"/>
      <c r="C52" s="24">
        <f t="shared" si="2"/>
        <v>8.2942097026604072E-2</v>
      </c>
      <c r="D52" s="24">
        <f t="shared" si="2"/>
        <v>0.25352112676056338</v>
      </c>
      <c r="E52" s="24">
        <f t="shared" si="2"/>
        <v>0.19436619718309858</v>
      </c>
      <c r="F52" s="24">
        <f t="shared" si="2"/>
        <v>0.17809076682316119</v>
      </c>
      <c r="G52" s="24">
        <f t="shared" si="2"/>
        <v>0.22117892540427753</v>
      </c>
      <c r="H52" s="24">
        <f t="shared" si="2"/>
        <v>3.1298904538341159E-2</v>
      </c>
      <c r="I52" s="24">
        <f t="shared" si="2"/>
        <v>3.8601982263954095E-2</v>
      </c>
      <c r="J52" s="25">
        <f t="shared" si="2"/>
        <v>1</v>
      </c>
      <c r="K52" s="11"/>
      <c r="L52" s="11"/>
      <c r="M52" s="11"/>
    </row>
    <row r="53" spans="1:13" s="22" customFormat="1" x14ac:dyDescent="0.25">
      <c r="A53" s="209" t="s">
        <v>101</v>
      </c>
      <c r="B53" s="209"/>
      <c r="C53" s="209"/>
      <c r="D53" s="209"/>
      <c r="E53" s="209"/>
      <c r="F53" s="209"/>
      <c r="G53" s="209"/>
      <c r="H53" s="209"/>
      <c r="I53" s="209"/>
      <c r="J53" s="209"/>
      <c r="K53" s="10"/>
    </row>
    <row r="54" spans="1:13" s="22" customFormat="1" x14ac:dyDescent="0.25">
      <c r="A54" s="64" t="s">
        <v>61</v>
      </c>
      <c r="B54" s="24">
        <v>1.6835337398488637E-3</v>
      </c>
      <c r="C54" s="24"/>
      <c r="D54" s="24"/>
      <c r="E54" s="24"/>
      <c r="F54" s="24">
        <v>4.8719386745647852E-4</v>
      </c>
      <c r="G54" s="24">
        <v>-6.9681367772609221E-3</v>
      </c>
      <c r="H54" s="24">
        <v>3.0901479730503709E-3</v>
      </c>
      <c r="I54" s="24">
        <v>1.7072611969051674E-3</v>
      </c>
      <c r="J54" s="25">
        <v>0</v>
      </c>
      <c r="K54" s="10"/>
    </row>
    <row r="55" spans="1:13" s="22" customFormat="1" x14ac:dyDescent="0.25">
      <c r="A55" s="64" t="s">
        <v>62</v>
      </c>
      <c r="B55" s="24">
        <v>-0.53231660603527342</v>
      </c>
      <c r="C55" s="24">
        <v>0.1619810633648944</v>
      </c>
      <c r="D55" s="24">
        <v>0.25462490895848505</v>
      </c>
      <c r="E55" s="24">
        <v>0.12206846321922797</v>
      </c>
      <c r="F55" s="24">
        <v>-1.0092026683268682E-2</v>
      </c>
      <c r="G55" s="24">
        <v>1.2577798397417544E-2</v>
      </c>
      <c r="H55" s="24">
        <v>-6.3514086018730178E-3</v>
      </c>
      <c r="I55" s="24">
        <v>-2.4921926196098242E-3</v>
      </c>
      <c r="J55" s="25">
        <v>0</v>
      </c>
      <c r="K55" s="10"/>
    </row>
    <row r="56" spans="1:13" s="22" customFormat="1" x14ac:dyDescent="0.25">
      <c r="A56" s="64" t="s">
        <v>63</v>
      </c>
      <c r="B56" s="24">
        <v>-0.21893663510560815</v>
      </c>
      <c r="C56" s="24">
        <v>4.6442418533273772E-2</v>
      </c>
      <c r="D56" s="24">
        <v>0.11332547327142983</v>
      </c>
      <c r="E56" s="24">
        <v>5.1593732078622875E-2</v>
      </c>
      <c r="F56" s="24">
        <v>4.7579742807260655E-3</v>
      </c>
      <c r="G56" s="24">
        <v>1.0534499967381067E-3</v>
      </c>
      <c r="H56" s="24">
        <v>5.2210687057864958E-3</v>
      </c>
      <c r="I56" s="24">
        <v>-3.4574817609690257E-3</v>
      </c>
      <c r="J56" s="25">
        <v>0</v>
      </c>
      <c r="K56" s="10"/>
    </row>
    <row r="57" spans="1:13" s="22" customFormat="1" x14ac:dyDescent="0.25">
      <c r="A57" s="64" t="s">
        <v>64</v>
      </c>
      <c r="B57" s="24"/>
      <c r="C57" s="24">
        <v>-4.362962048174629E-3</v>
      </c>
      <c r="D57" s="24">
        <v>-2.5133881518677348E-2</v>
      </c>
      <c r="E57" s="24">
        <v>-2.8358665767852786E-3</v>
      </c>
      <c r="F57" s="24">
        <v>6.1668379780839694E-3</v>
      </c>
      <c r="G57" s="24">
        <v>4.7343839277155936E-3</v>
      </c>
      <c r="H57" s="24">
        <v>1.4721273460939592E-3</v>
      </c>
      <c r="I57" s="24">
        <v>1.9959360891743778E-2</v>
      </c>
      <c r="J57" s="25">
        <v>0</v>
      </c>
      <c r="K57" s="10"/>
    </row>
    <row r="58" spans="1:13" s="22" customFormat="1" x14ac:dyDescent="0.25">
      <c r="A58" s="64" t="s">
        <v>65</v>
      </c>
      <c r="B58" s="24"/>
      <c r="C58" s="24">
        <v>-2.9443285888206883E-2</v>
      </c>
      <c r="D58" s="24">
        <v>-2.9897356082615512E-2</v>
      </c>
      <c r="E58" s="24">
        <v>-1.1439296321120174E-3</v>
      </c>
      <c r="F58" s="24">
        <v>1.0199971040957476E-2</v>
      </c>
      <c r="G58" s="24">
        <v>3.2364290813780353E-2</v>
      </c>
      <c r="H58" s="24">
        <v>1.0863764395068295E-2</v>
      </c>
      <c r="I58" s="24">
        <v>7.0565453531282636E-3</v>
      </c>
      <c r="J58" s="25">
        <v>0</v>
      </c>
      <c r="K58" s="10"/>
    </row>
    <row r="59" spans="1:13" s="22" customFormat="1" x14ac:dyDescent="0.25">
      <c r="A59" s="64" t="s">
        <v>66</v>
      </c>
      <c r="B59" s="24"/>
      <c r="C59" s="24">
        <f t="shared" ref="C59:J68" si="3">C37-C36</f>
        <v>-3.133439313735159E-2</v>
      </c>
      <c r="D59" s="24">
        <f t="shared" si="3"/>
        <v>1.7351528328914623E-2</v>
      </c>
      <c r="E59" s="24">
        <f t="shared" si="3"/>
        <v>9.483232895153737E-3</v>
      </c>
      <c r="F59" s="24">
        <f t="shared" si="3"/>
        <v>1.4308076940225775E-2</v>
      </c>
      <c r="G59" s="24">
        <f t="shared" si="3"/>
        <v>-1.4715141980546909E-3</v>
      </c>
      <c r="H59" s="24">
        <f t="shared" si="3"/>
        <v>-6.3859879635062324E-3</v>
      </c>
      <c r="I59" s="24">
        <f t="shared" si="3"/>
        <v>-1.9509428653815691E-3</v>
      </c>
      <c r="J59" s="25">
        <f t="shared" si="3"/>
        <v>0</v>
      </c>
      <c r="K59" s="10"/>
    </row>
    <row r="60" spans="1:13" s="22" customFormat="1" x14ac:dyDescent="0.25">
      <c r="A60" s="64" t="s">
        <v>69</v>
      </c>
      <c r="B60" s="24"/>
      <c r="C60" s="24">
        <f t="shared" si="3"/>
        <v>-2.545476855919783E-2</v>
      </c>
      <c r="D60" s="24">
        <f t="shared" si="3"/>
        <v>1.0773516602914368E-3</v>
      </c>
      <c r="E60" s="24">
        <f t="shared" si="3"/>
        <v>8.5453070669151421E-3</v>
      </c>
      <c r="F60" s="24">
        <f t="shared" si="3"/>
        <v>1.3995760895078035E-3</v>
      </c>
      <c r="G60" s="24">
        <f t="shared" si="3"/>
        <v>1.8987084351562017E-2</v>
      </c>
      <c r="H60" s="24">
        <f t="shared" si="3"/>
        <v>8.5375176758784033E-4</v>
      </c>
      <c r="I60" s="24">
        <f t="shared" si="3"/>
        <v>-5.4083023766664517E-3</v>
      </c>
      <c r="J60" s="25">
        <f t="shared" si="3"/>
        <v>0</v>
      </c>
      <c r="K60" s="10"/>
    </row>
    <row r="61" spans="1:13" s="22" customFormat="1" x14ac:dyDescent="0.25">
      <c r="A61" s="64" t="s">
        <v>70</v>
      </c>
      <c r="B61" s="24"/>
      <c r="C61" s="24">
        <f t="shared" si="3"/>
        <v>1.3636286208660725E-3</v>
      </c>
      <c r="D61" s="24">
        <f t="shared" si="3"/>
        <v>1.1314607757361039E-2</v>
      </c>
      <c r="E61" s="24">
        <f t="shared" si="3"/>
        <v>-4.0065949835921266E-3</v>
      </c>
      <c r="F61" s="24">
        <f t="shared" si="3"/>
        <v>-3.6988656966329136E-3</v>
      </c>
      <c r="G61" s="24">
        <f t="shared" si="3"/>
        <v>-1.9077435149335159E-2</v>
      </c>
      <c r="H61" s="24">
        <f t="shared" si="3"/>
        <v>4.9010565815558321E-4</v>
      </c>
      <c r="I61" s="24">
        <f t="shared" si="3"/>
        <v>1.3614553793177511E-2</v>
      </c>
      <c r="J61" s="25">
        <f t="shared" si="3"/>
        <v>0</v>
      </c>
      <c r="K61" s="10"/>
    </row>
    <row r="62" spans="1:13" s="22" customFormat="1" x14ac:dyDescent="0.25">
      <c r="A62" s="64" t="s">
        <v>71</v>
      </c>
      <c r="B62" s="24"/>
      <c r="C62" s="24">
        <f t="shared" si="3"/>
        <v>1.8877862492689385E-2</v>
      </c>
      <c r="D62" s="24">
        <f t="shared" si="3"/>
        <v>-1.8632608059722389E-2</v>
      </c>
      <c r="E62" s="24">
        <f t="shared" si="3"/>
        <v>1.0932032420104543E-3</v>
      </c>
      <c r="F62" s="24">
        <f t="shared" si="3"/>
        <v>2.8613588388804456E-3</v>
      </c>
      <c r="G62" s="24">
        <f t="shared" si="3"/>
        <v>4.7887218969870637E-3</v>
      </c>
      <c r="H62" s="24">
        <f t="shared" si="3"/>
        <v>3.0675197060931574E-3</v>
      </c>
      <c r="I62" s="24">
        <f t="shared" si="3"/>
        <v>-1.2056058116938106E-2</v>
      </c>
      <c r="J62" s="25">
        <f t="shared" si="3"/>
        <v>0</v>
      </c>
      <c r="K62" s="10"/>
    </row>
    <row r="63" spans="1:13" s="22" customFormat="1" x14ac:dyDescent="0.25">
      <c r="A63" s="64" t="s">
        <v>72</v>
      </c>
      <c r="C63" s="24">
        <f t="shared" si="3"/>
        <v>-1.6810286385735479E-2</v>
      </c>
      <c r="D63" s="24">
        <f t="shared" si="3"/>
        <v>-1.6694784691655418E-3</v>
      </c>
      <c r="E63" s="24">
        <f t="shared" si="3"/>
        <v>1.3311143138248965E-2</v>
      </c>
      <c r="F63" s="24">
        <f t="shared" si="3"/>
        <v>1.1653180670136432E-3</v>
      </c>
      <c r="G63" s="24">
        <f t="shared" si="3"/>
        <v>7.276847170998163E-3</v>
      </c>
      <c r="H63" s="24">
        <f t="shared" si="3"/>
        <v>2.7009451700917009E-4</v>
      </c>
      <c r="I63" s="24">
        <f t="shared" si="3"/>
        <v>-3.5436380383689348E-3</v>
      </c>
      <c r="J63" s="25">
        <f t="shared" si="3"/>
        <v>0</v>
      </c>
      <c r="K63" s="10"/>
    </row>
    <row r="64" spans="1:13" s="22" customFormat="1" x14ac:dyDescent="0.25">
      <c r="A64" s="64" t="s">
        <v>73</v>
      </c>
      <c r="C64" s="24">
        <f t="shared" si="3"/>
        <v>-1.5395568593691136E-2</v>
      </c>
      <c r="D64" s="24">
        <f t="shared" si="3"/>
        <v>6.4538556108268252E-2</v>
      </c>
      <c r="E64" s="24">
        <f t="shared" si="3"/>
        <v>-1.2160460125449885E-2</v>
      </c>
      <c r="F64" s="24">
        <f t="shared" si="3"/>
        <v>-9.4944000052611111E-3</v>
      </c>
      <c r="G64" s="24">
        <f t="shared" si="3"/>
        <v>-1.8362676094189734E-2</v>
      </c>
      <c r="H64" s="24">
        <f t="shared" si="3"/>
        <v>-5.3587673093706996E-3</v>
      </c>
      <c r="I64" s="24">
        <f t="shared" si="3"/>
        <v>-3.7666839803057045E-3</v>
      </c>
      <c r="J64" s="25">
        <f t="shared" si="3"/>
        <v>0</v>
      </c>
      <c r="K64" s="10"/>
    </row>
    <row r="65" spans="1:13" s="22" customFormat="1" x14ac:dyDescent="0.25">
      <c r="A65" s="64" t="s">
        <v>74</v>
      </c>
      <c r="C65" s="24">
        <f t="shared" si="3"/>
        <v>3.8594081492494964E-3</v>
      </c>
      <c r="D65" s="24">
        <f t="shared" si="3"/>
        <v>-3.854108521277938E-2</v>
      </c>
      <c r="E65" s="24">
        <f t="shared" si="3"/>
        <v>-5.2656804188270789E-3</v>
      </c>
      <c r="F65" s="24">
        <f t="shared" si="3"/>
        <v>9.8333610560342177E-3</v>
      </c>
      <c r="G65" s="24">
        <f t="shared" si="3"/>
        <v>1.6214956720271817E-2</v>
      </c>
      <c r="H65" s="24">
        <f t="shared" si="3"/>
        <v>2.948810968256995E-3</v>
      </c>
      <c r="I65" s="24">
        <f t="shared" si="3"/>
        <v>1.0950228737793929E-2</v>
      </c>
      <c r="J65" s="25">
        <f t="shared" si="3"/>
        <v>0</v>
      </c>
      <c r="K65" s="10"/>
    </row>
    <row r="66" spans="1:13" s="22" customFormat="1" x14ac:dyDescent="0.25">
      <c r="A66" s="64" t="s">
        <v>75</v>
      </c>
      <c r="C66" s="24">
        <f t="shared" si="3"/>
        <v>-1.0156585614686769E-2</v>
      </c>
      <c r="D66" s="24">
        <f t="shared" si="3"/>
        <v>-2.5751948174865091E-2</v>
      </c>
      <c r="E66" s="24">
        <f t="shared" si="3"/>
        <v>2.2128431312927715E-2</v>
      </c>
      <c r="F66" s="24">
        <f t="shared" si="3"/>
        <v>9.6885821343484224E-4</v>
      </c>
      <c r="G66" s="24">
        <f t="shared" si="3"/>
        <v>7.6544095575154514E-3</v>
      </c>
      <c r="H66" s="24">
        <f t="shared" si="3"/>
        <v>-4.3561403973225374E-3</v>
      </c>
      <c r="I66" s="24">
        <f t="shared" si="3"/>
        <v>9.5129751029963752E-3</v>
      </c>
      <c r="J66" s="25">
        <f t="shared" si="3"/>
        <v>0</v>
      </c>
      <c r="K66" s="10"/>
    </row>
    <row r="67" spans="1:13" s="22" customFormat="1" x14ac:dyDescent="0.25">
      <c r="A67" s="64" t="s">
        <v>76</v>
      </c>
      <c r="C67" s="24">
        <f t="shared" si="3"/>
        <v>-7.3332747745832871E-5</v>
      </c>
      <c r="D67" s="24">
        <f t="shared" si="3"/>
        <v>-8.7890506954925729E-3</v>
      </c>
      <c r="E67" s="24">
        <f t="shared" si="3"/>
        <v>2.5771222779246705E-3</v>
      </c>
      <c r="F67" s="24">
        <f t="shared" si="3"/>
        <v>1.8309414232516391E-2</v>
      </c>
      <c r="G67" s="24">
        <f t="shared" si="3"/>
        <v>9.368459988121719E-3</v>
      </c>
      <c r="H67" s="24">
        <f t="shared" si="3"/>
        <v>1.520647197762303E-3</v>
      </c>
      <c r="I67" s="24">
        <f t="shared" si="3"/>
        <v>-2.2913260253086622E-2</v>
      </c>
      <c r="J67" s="25">
        <f t="shared" si="3"/>
        <v>0</v>
      </c>
      <c r="K67" s="10"/>
    </row>
    <row r="68" spans="1:13" s="22" customFormat="1" x14ac:dyDescent="0.25">
      <c r="A68" s="23" t="s">
        <v>77</v>
      </c>
      <c r="C68" s="24">
        <f t="shared" si="3"/>
        <v>5.2394175664225301E-3</v>
      </c>
      <c r="D68" s="24">
        <f t="shared" si="3"/>
        <v>-8.5035034343915461E-3</v>
      </c>
      <c r="E68" s="24">
        <f t="shared" si="3"/>
        <v>-1.6254325944290771E-2</v>
      </c>
      <c r="F68" s="24">
        <f t="shared" si="3"/>
        <v>-5.0387603788140667E-4</v>
      </c>
      <c r="G68" s="24">
        <f t="shared" si="3"/>
        <v>6.7818529157749607E-3</v>
      </c>
      <c r="H68" s="24">
        <f t="shared" si="3"/>
        <v>4.0761709814342226E-3</v>
      </c>
      <c r="I68" s="24">
        <f t="shared" si="3"/>
        <v>9.1642639529320134E-3</v>
      </c>
      <c r="J68" s="25">
        <f t="shared" si="3"/>
        <v>0</v>
      </c>
      <c r="K68" s="10"/>
    </row>
    <row r="69" spans="1:13" s="22" customFormat="1" x14ac:dyDescent="0.25">
      <c r="A69" s="23" t="s">
        <v>95</v>
      </c>
      <c r="B69" s="10"/>
      <c r="C69" s="24">
        <f>C47-C45</f>
        <v>-2.8303673461369527E-3</v>
      </c>
      <c r="D69" s="24">
        <f t="shared" ref="D69:J69" si="4">D47-D45</f>
        <v>-2.9006891289153902E-2</v>
      </c>
      <c r="E69" s="24">
        <f t="shared" si="4"/>
        <v>-2.7022165634656398E-2</v>
      </c>
      <c r="F69" s="24">
        <f t="shared" si="4"/>
        <v>-7.4352009787957141E-3</v>
      </c>
      <c r="G69" s="24">
        <f t="shared" si="4"/>
        <v>1.3159627377427235E-2</v>
      </c>
      <c r="H69" s="24">
        <f t="shared" si="4"/>
        <v>4.0612287557464516E-3</v>
      </c>
      <c r="I69" s="24">
        <f t="shared" si="4"/>
        <v>4.9073769115569293E-2</v>
      </c>
      <c r="J69" s="25">
        <f t="shared" si="4"/>
        <v>0</v>
      </c>
    </row>
    <row r="70" spans="1:13" s="22" customFormat="1" x14ac:dyDescent="0.25">
      <c r="A70" s="64" t="s">
        <v>96</v>
      </c>
      <c r="B70" s="10"/>
      <c r="C70" s="24">
        <f>C48-C47</f>
        <v>2.2112865825097874E-2</v>
      </c>
      <c r="D70" s="24">
        <f t="shared" ref="D70:J70" si="5">D48-D47</f>
        <v>-4.0883358102364875E-3</v>
      </c>
      <c r="E70" s="24">
        <f t="shared" si="5"/>
        <v>-1.2536792130965535E-2</v>
      </c>
      <c r="F70" s="24">
        <f t="shared" si="5"/>
        <v>-1.2455834986208364E-2</v>
      </c>
      <c r="G70" s="24">
        <f t="shared" si="5"/>
        <v>1.4557829423295976E-2</v>
      </c>
      <c r="H70" s="24">
        <f t="shared" si="5"/>
        <v>6.4245277018001416E-3</v>
      </c>
      <c r="I70" s="24">
        <f t="shared" si="5"/>
        <v>-1.4014260022783651E-2</v>
      </c>
      <c r="J70" s="25">
        <f t="shared" si="5"/>
        <v>0</v>
      </c>
      <c r="K70" s="11"/>
      <c r="L70" s="11"/>
      <c r="M70" s="11"/>
    </row>
    <row r="71" spans="1:13" s="22" customFormat="1" x14ac:dyDescent="0.25">
      <c r="A71" s="64" t="s">
        <v>97</v>
      </c>
      <c r="B71" s="10"/>
      <c r="C71" s="24">
        <f t="shared" ref="C71:J74" si="6">C49-C48</f>
        <v>-1.764380690136437E-2</v>
      </c>
      <c r="D71" s="24">
        <f t="shared" si="6"/>
        <v>-2.1784836854278344E-3</v>
      </c>
      <c r="E71" s="24">
        <f t="shared" si="6"/>
        <v>1.133620860206544E-2</v>
      </c>
      <c r="F71" s="24">
        <f t="shared" si="6"/>
        <v>1.3771096894637819E-2</v>
      </c>
      <c r="G71" s="24">
        <f t="shared" si="6"/>
        <v>-6.596601475523628E-3</v>
      </c>
      <c r="H71" s="24">
        <f t="shared" si="6"/>
        <v>8.9389772772236267E-3</v>
      </c>
      <c r="I71" s="24">
        <f t="shared" si="6"/>
        <v>-7.6273907116110248E-3</v>
      </c>
      <c r="J71" s="25">
        <f t="shared" si="6"/>
        <v>0</v>
      </c>
      <c r="K71" s="11"/>
      <c r="L71" s="11"/>
      <c r="M71" s="11"/>
    </row>
    <row r="72" spans="1:13" s="22" customFormat="1" x14ac:dyDescent="0.25">
      <c r="A72" s="64" t="s">
        <v>98</v>
      </c>
      <c r="B72" s="10"/>
      <c r="C72" s="24">
        <f t="shared" si="6"/>
        <v>-1.6021595646132467E-2</v>
      </c>
      <c r="D72" s="24">
        <f t="shared" si="6"/>
        <v>-1.935213061602592E-2</v>
      </c>
      <c r="E72" s="24">
        <f t="shared" si="6"/>
        <v>2.6878763316350168E-2</v>
      </c>
      <c r="F72" s="24">
        <f t="shared" si="6"/>
        <v>2.5474756831866952E-4</v>
      </c>
      <c r="G72" s="24">
        <f t="shared" si="6"/>
        <v>1.8341824918943955E-2</v>
      </c>
      <c r="H72" s="24">
        <f t="shared" si="6"/>
        <v>-1.0948355720240853E-2</v>
      </c>
      <c r="I72" s="24">
        <f t="shared" si="6"/>
        <v>8.4674617878647412E-4</v>
      </c>
      <c r="J72" s="25">
        <f t="shared" si="6"/>
        <v>0</v>
      </c>
      <c r="K72" s="11"/>
      <c r="L72" s="11"/>
      <c r="M72" s="11"/>
    </row>
    <row r="73" spans="1:13" s="22" customFormat="1" x14ac:dyDescent="0.25">
      <c r="A73" s="64" t="s">
        <v>99</v>
      </c>
      <c r="B73" s="10"/>
      <c r="C73" s="24">
        <f t="shared" si="6"/>
        <v>2.7770298260149096E-3</v>
      </c>
      <c r="D73" s="24">
        <f t="shared" si="6"/>
        <v>-2.4261599005799522E-2</v>
      </c>
      <c r="E73" s="24">
        <f t="shared" si="6"/>
        <v>-1.9959610604805306E-2</v>
      </c>
      <c r="F73" s="24">
        <f t="shared" si="6"/>
        <v>2.3702361226180607E-2</v>
      </c>
      <c r="G73" s="24">
        <f t="shared" si="6"/>
        <v>1.4668599834299911E-2</v>
      </c>
      <c r="H73" s="24">
        <f t="shared" si="6"/>
        <v>6.5824357912178943E-3</v>
      </c>
      <c r="I73" s="24">
        <f t="shared" si="6"/>
        <v>-3.509217067108536E-3</v>
      </c>
      <c r="J73" s="25">
        <f t="shared" si="6"/>
        <v>0</v>
      </c>
      <c r="K73" s="11"/>
      <c r="L73" s="11"/>
      <c r="M73" s="11"/>
    </row>
    <row r="74" spans="1:13" s="22" customFormat="1" x14ac:dyDescent="0.25">
      <c r="A74" s="64" t="s">
        <v>479</v>
      </c>
      <c r="B74" s="10"/>
      <c r="C74" s="24">
        <f t="shared" si="6"/>
        <v>-4.9452269170578989E-3</v>
      </c>
      <c r="D74" s="24">
        <f t="shared" si="6"/>
        <v>1.859154929577464E-2</v>
      </c>
      <c r="E74" s="24">
        <f t="shared" si="6"/>
        <v>1.0281690140845068E-2</v>
      </c>
      <c r="F74" s="24">
        <f t="shared" si="6"/>
        <v>3.4428794992175105E-4</v>
      </c>
      <c r="G74" s="24">
        <f t="shared" si="6"/>
        <v>-9.666145018257688E-3</v>
      </c>
      <c r="H74" s="24">
        <f t="shared" si="6"/>
        <v>-6.1658841940532075E-3</v>
      </c>
      <c r="I74" s="24">
        <f t="shared" si="6"/>
        <v>-8.4402712571726643E-3</v>
      </c>
      <c r="J74" s="25">
        <f t="shared" si="6"/>
        <v>0</v>
      </c>
      <c r="K74" s="11"/>
      <c r="L74" s="11"/>
      <c r="M74" s="11"/>
    </row>
    <row r="75" spans="1:13" s="22" customFormat="1" x14ac:dyDescent="0.25"/>
    <row r="76" spans="1:13" s="22" customFormat="1" x14ac:dyDescent="0.25">
      <c r="A76" s="64" t="str">
        <f>CONCATENATE("Note 1: ",'[1]3.3.1'!$AS$33)</f>
        <v xml:space="preserve">Note 1: 2019-2020* data is for the period 1 July 2019 to 27 March 2020 due to discontinuation of Form EX01 on 27 March 2020. </v>
      </c>
      <c r="B76" s="86"/>
      <c r="C76" s="86"/>
      <c r="D76" s="86"/>
      <c r="E76" s="86"/>
      <c r="F76" s="86"/>
      <c r="G76" s="86"/>
      <c r="H76" s="86"/>
      <c r="I76" s="86"/>
      <c r="J76" s="86"/>
    </row>
    <row r="77" spans="1:13" s="22" customFormat="1" x14ac:dyDescent="0.25">
      <c r="A77" s="64" t="str">
        <f>CONCATENATE("Note 2: ",'[1]3.3.1'!$AS$34)</f>
        <v>Note 2: 2019-2020** data is for the period 28 March 2020 (when the Initial Statutory Report was introduced) to 30 June 2020.</v>
      </c>
      <c r="B77" s="86"/>
      <c r="C77" s="86"/>
      <c r="D77" s="86"/>
      <c r="E77" s="86"/>
      <c r="F77" s="86"/>
      <c r="G77" s="86"/>
      <c r="H77" s="86"/>
      <c r="I77" s="86"/>
      <c r="J77" s="86"/>
    </row>
    <row r="78" spans="1:13" s="22" customFormat="1" x14ac:dyDescent="0.25">
      <c r="A78" s="230" t="s">
        <v>213</v>
      </c>
      <c r="B78" s="230"/>
      <c r="C78" s="230"/>
      <c r="D78" s="230"/>
      <c r="E78" s="230"/>
      <c r="F78" s="230"/>
      <c r="G78" s="230"/>
      <c r="H78" s="230"/>
      <c r="I78" s="230"/>
      <c r="J78" s="230"/>
      <c r="K78" s="10"/>
    </row>
    <row r="79" spans="1:13" s="22" customFormat="1" x14ac:dyDescent="0.25">
      <c r="A79" s="86"/>
      <c r="B79" s="86"/>
      <c r="C79" s="86"/>
      <c r="D79" s="86"/>
      <c r="E79" s="86"/>
      <c r="F79" s="86"/>
      <c r="G79" s="86"/>
      <c r="H79" s="86"/>
      <c r="I79" s="86"/>
      <c r="J79" s="86"/>
      <c r="K79" s="10"/>
    </row>
    <row r="80" spans="1:13" s="22" customFormat="1" x14ac:dyDescent="0.25">
      <c r="A80" s="219" t="s">
        <v>214</v>
      </c>
      <c r="B80" s="219"/>
      <c r="C80" s="219"/>
      <c r="D80" s="219"/>
      <c r="E80" s="219"/>
      <c r="F80" s="219"/>
      <c r="G80" s="219"/>
      <c r="H80" s="219"/>
      <c r="I80" s="219"/>
      <c r="J80" s="219"/>
      <c r="K80" s="2"/>
      <c r="L80" s="2"/>
    </row>
    <row r="81" spans="1:12" s="22" customFormat="1" x14ac:dyDescent="0.25">
      <c r="A81" s="2"/>
      <c r="B81" s="2"/>
      <c r="C81" s="2"/>
      <c r="D81" s="2"/>
      <c r="E81" s="2"/>
      <c r="F81" s="2"/>
      <c r="G81" s="2"/>
      <c r="H81" s="2"/>
      <c r="I81" s="2"/>
      <c r="J81" s="2"/>
      <c r="K81" s="2"/>
      <c r="L81" s="2"/>
    </row>
    <row r="82" spans="1:12" x14ac:dyDescent="0.25">
      <c r="A82" s="7"/>
      <c r="J82" s="8"/>
    </row>
    <row r="83" spans="1:12" x14ac:dyDescent="0.25">
      <c r="A83" s="7"/>
      <c r="J83" s="8"/>
    </row>
    <row r="84" spans="1:12" x14ac:dyDescent="0.25">
      <c r="A84" s="7"/>
      <c r="J84" s="8"/>
    </row>
    <row r="85" spans="1:12" ht="14.45" customHeight="1" x14ac:dyDescent="0.25">
      <c r="A85" s="7"/>
      <c r="J85" s="8"/>
    </row>
    <row r="86" spans="1:12" x14ac:dyDescent="0.25">
      <c r="A86" s="7"/>
      <c r="J86" s="8"/>
    </row>
    <row r="87" spans="1:12" x14ac:dyDescent="0.25">
      <c r="A87" s="7"/>
      <c r="J87" s="8"/>
    </row>
    <row r="88" spans="1:12" x14ac:dyDescent="0.25">
      <c r="A88" s="7"/>
      <c r="J88" s="8"/>
    </row>
    <row r="89" spans="1:12" x14ac:dyDescent="0.25">
      <c r="A89" s="7"/>
      <c r="J89" s="8"/>
    </row>
    <row r="90" spans="1:12" x14ac:dyDescent="0.25">
      <c r="A90" s="7"/>
      <c r="J90" s="8"/>
    </row>
    <row r="91" spans="1:12" x14ac:dyDescent="0.25">
      <c r="A91" s="7"/>
      <c r="J91" s="8"/>
    </row>
    <row r="92" spans="1:12" x14ac:dyDescent="0.25">
      <c r="A92" s="7"/>
      <c r="J92" s="8"/>
    </row>
    <row r="93" spans="1:12" x14ac:dyDescent="0.25">
      <c r="A93" s="7"/>
      <c r="J93" s="8"/>
    </row>
    <row r="94" spans="1:12" x14ac:dyDescent="0.25">
      <c r="A94" s="5" t="s">
        <v>41</v>
      </c>
    </row>
    <row r="95" spans="1:12" x14ac:dyDescent="0.25">
      <c r="A95" s="5"/>
    </row>
    <row r="96" spans="1:12"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ht="25.5" customHeight="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ht="12.75" customHeight="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ht="27" customHeight="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ht="27" customHeight="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ht="15.75" customHeight="1" x14ac:dyDescent="0.25">
      <c r="A329" s="5"/>
    </row>
    <row r="330" spans="1:1" ht="15.75" customHeight="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sheetData>
  <mergeCells count="10">
    <mergeCell ref="A78:J78"/>
    <mergeCell ref="A80:J80"/>
    <mergeCell ref="A1:J1"/>
    <mergeCell ref="A2:J2"/>
    <mergeCell ref="A3:J3"/>
    <mergeCell ref="A4:J4"/>
    <mergeCell ref="B5:J5"/>
    <mergeCell ref="A7:J7"/>
    <mergeCell ref="A30:J30"/>
    <mergeCell ref="A53:J53"/>
  </mergeCells>
  <phoneticPr fontId="18" type="noConversion"/>
  <hyperlinks>
    <hyperlink ref="A94" r:id="rId1" xr:uid="{30C50A24-BE24-4CDF-B50C-8CB3A9CEDED8}"/>
  </hyperlinks>
  <pageMargins left="0.70866141732283472" right="0.70866141732283472" top="0.74803149606299213" bottom="0.74803149606299213" header="0.31496062992125984" footer="0.31496062992125984"/>
  <pageSetup paperSize="9" scale="94" fitToHeight="0" orientation="landscape" r:id="rId2"/>
  <rowBreaks count="3" manualBreakCount="3">
    <brk id="27" max="9" man="1"/>
    <brk id="49" max="9" man="1"/>
    <brk id="76" max="9"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1410"/>
  <sheetViews>
    <sheetView showGridLines="0" zoomScaleNormal="100" workbookViewId="0">
      <selection activeCell="A3" sqref="A3:M3"/>
    </sheetView>
  </sheetViews>
  <sheetFormatPr defaultColWidth="11.5703125" defaultRowHeight="15" x14ac:dyDescent="0.25"/>
  <cols>
    <col min="1" max="1" width="24.7109375" style="21" customWidth="1"/>
    <col min="2" max="3" width="12.7109375" style="21" customWidth="1"/>
    <col min="4" max="4" width="12.28515625" style="21" customWidth="1"/>
    <col min="5" max="13" width="12.7109375" style="21" customWidth="1"/>
    <col min="14" max="230" width="11.5703125" style="21"/>
    <col min="231" max="231" width="51.5703125" style="21" customWidth="1"/>
    <col min="232" max="233" width="11.5703125" style="21"/>
    <col min="234" max="234" width="12" style="21" customWidth="1"/>
    <col min="235" max="486" width="11.5703125" style="21"/>
    <col min="487" max="487" width="51.5703125" style="21" customWidth="1"/>
    <col min="488" max="489" width="11.5703125" style="21"/>
    <col min="490" max="490" width="12" style="21" customWidth="1"/>
    <col min="491" max="742" width="11.5703125" style="21"/>
    <col min="743" max="743" width="51.5703125" style="21" customWidth="1"/>
    <col min="744" max="745" width="11.5703125" style="21"/>
    <col min="746" max="746" width="12" style="21" customWidth="1"/>
    <col min="747" max="998" width="11.5703125" style="21"/>
    <col min="999" max="999" width="51.5703125" style="21" customWidth="1"/>
    <col min="1000" max="1001" width="11.5703125" style="21"/>
    <col min="1002" max="1002" width="12" style="21" customWidth="1"/>
    <col min="1003" max="1254" width="11.5703125" style="21"/>
    <col min="1255" max="1255" width="51.5703125" style="21" customWidth="1"/>
    <col min="1256" max="1257" width="11.5703125" style="21"/>
    <col min="1258" max="1258" width="12" style="21" customWidth="1"/>
    <col min="1259" max="1510" width="11.5703125" style="21"/>
    <col min="1511" max="1511" width="51.5703125" style="21" customWidth="1"/>
    <col min="1512" max="1513" width="11.5703125" style="21"/>
    <col min="1514" max="1514" width="12" style="21" customWidth="1"/>
    <col min="1515" max="1766" width="11.5703125" style="21"/>
    <col min="1767" max="1767" width="51.5703125" style="21" customWidth="1"/>
    <col min="1768" max="1769" width="11.5703125" style="21"/>
    <col min="1770" max="1770" width="12" style="21" customWidth="1"/>
    <col min="1771" max="2022" width="11.5703125" style="21"/>
    <col min="2023" max="2023" width="51.5703125" style="21" customWidth="1"/>
    <col min="2024" max="2025" width="11.5703125" style="21"/>
    <col min="2026" max="2026" width="12" style="21" customWidth="1"/>
    <col min="2027" max="2278" width="11.5703125" style="21"/>
    <col min="2279" max="2279" width="51.5703125" style="21" customWidth="1"/>
    <col min="2280" max="2281" width="11.5703125" style="21"/>
    <col min="2282" max="2282" width="12" style="21" customWidth="1"/>
    <col min="2283" max="2534" width="11.5703125" style="21"/>
    <col min="2535" max="2535" width="51.5703125" style="21" customWidth="1"/>
    <col min="2536" max="2537" width="11.5703125" style="21"/>
    <col min="2538" max="2538" width="12" style="21" customWidth="1"/>
    <col min="2539" max="2790" width="11.5703125" style="21"/>
    <col min="2791" max="2791" width="51.5703125" style="21" customWidth="1"/>
    <col min="2792" max="2793" width="11.5703125" style="21"/>
    <col min="2794" max="2794" width="12" style="21" customWidth="1"/>
    <col min="2795" max="3046" width="11.5703125" style="21"/>
    <col min="3047" max="3047" width="51.5703125" style="21" customWidth="1"/>
    <col min="3048" max="3049" width="11.5703125" style="21"/>
    <col min="3050" max="3050" width="12" style="21" customWidth="1"/>
    <col min="3051" max="3302" width="11.5703125" style="21"/>
    <col min="3303" max="3303" width="51.5703125" style="21" customWidth="1"/>
    <col min="3304" max="3305" width="11.5703125" style="21"/>
    <col min="3306" max="3306" width="12" style="21" customWidth="1"/>
    <col min="3307" max="3558" width="11.5703125" style="21"/>
    <col min="3559" max="3559" width="51.5703125" style="21" customWidth="1"/>
    <col min="3560" max="3561" width="11.5703125" style="21"/>
    <col min="3562" max="3562" width="12" style="21" customWidth="1"/>
    <col min="3563" max="3814" width="11.5703125" style="21"/>
    <col min="3815" max="3815" width="51.5703125" style="21" customWidth="1"/>
    <col min="3816" max="3817" width="11.5703125" style="21"/>
    <col min="3818" max="3818" width="12" style="21" customWidth="1"/>
    <col min="3819" max="4070" width="11.5703125" style="21"/>
    <col min="4071" max="4071" width="51.5703125" style="21" customWidth="1"/>
    <col min="4072" max="4073" width="11.5703125" style="21"/>
    <col min="4074" max="4074" width="12" style="21" customWidth="1"/>
    <col min="4075" max="4326" width="11.5703125" style="21"/>
    <col min="4327" max="4327" width="51.5703125" style="21" customWidth="1"/>
    <col min="4328" max="4329" width="11.5703125" style="21"/>
    <col min="4330" max="4330" width="12" style="21" customWidth="1"/>
    <col min="4331" max="4582" width="11.5703125" style="21"/>
    <col min="4583" max="4583" width="51.5703125" style="21" customWidth="1"/>
    <col min="4584" max="4585" width="11.5703125" style="21"/>
    <col min="4586" max="4586" width="12" style="21" customWidth="1"/>
    <col min="4587" max="4838" width="11.5703125" style="21"/>
    <col min="4839" max="4839" width="51.5703125" style="21" customWidth="1"/>
    <col min="4840" max="4841" width="11.5703125" style="21"/>
    <col min="4842" max="4842" width="12" style="21" customWidth="1"/>
    <col min="4843" max="5094" width="11.5703125" style="21"/>
    <col min="5095" max="5095" width="51.5703125" style="21" customWidth="1"/>
    <col min="5096" max="5097" width="11.5703125" style="21"/>
    <col min="5098" max="5098" width="12" style="21" customWidth="1"/>
    <col min="5099" max="5350" width="11.5703125" style="21"/>
    <col min="5351" max="5351" width="51.5703125" style="21" customWidth="1"/>
    <col min="5352" max="5353" width="11.5703125" style="21"/>
    <col min="5354" max="5354" width="12" style="21" customWidth="1"/>
    <col min="5355" max="5606" width="11.5703125" style="21"/>
    <col min="5607" max="5607" width="51.5703125" style="21" customWidth="1"/>
    <col min="5608" max="5609" width="11.5703125" style="21"/>
    <col min="5610" max="5610" width="12" style="21" customWidth="1"/>
    <col min="5611" max="5862" width="11.5703125" style="21"/>
    <col min="5863" max="5863" width="51.5703125" style="21" customWidth="1"/>
    <col min="5864" max="5865" width="11.5703125" style="21"/>
    <col min="5866" max="5866" width="12" style="21" customWidth="1"/>
    <col min="5867" max="6118" width="11.5703125" style="21"/>
    <col min="6119" max="6119" width="51.5703125" style="21" customWidth="1"/>
    <col min="6120" max="6121" width="11.5703125" style="21"/>
    <col min="6122" max="6122" width="12" style="21" customWidth="1"/>
    <col min="6123" max="6374" width="11.5703125" style="21"/>
    <col min="6375" max="6375" width="51.5703125" style="21" customWidth="1"/>
    <col min="6376" max="6377" width="11.5703125" style="21"/>
    <col min="6378" max="6378" width="12" style="21" customWidth="1"/>
    <col min="6379" max="6630" width="11.5703125" style="21"/>
    <col min="6631" max="6631" width="51.5703125" style="21" customWidth="1"/>
    <col min="6632" max="6633" width="11.5703125" style="21"/>
    <col min="6634" max="6634" width="12" style="21" customWidth="1"/>
    <col min="6635" max="6886" width="11.5703125" style="21"/>
    <col min="6887" max="6887" width="51.5703125" style="21" customWidth="1"/>
    <col min="6888" max="6889" width="11.5703125" style="21"/>
    <col min="6890" max="6890" width="12" style="21" customWidth="1"/>
    <col min="6891" max="7142" width="11.5703125" style="21"/>
    <col min="7143" max="7143" width="51.5703125" style="21" customWidth="1"/>
    <col min="7144" max="7145" width="11.5703125" style="21"/>
    <col min="7146" max="7146" width="12" style="21" customWidth="1"/>
    <col min="7147" max="7398" width="11.5703125" style="21"/>
    <col min="7399" max="7399" width="51.5703125" style="21" customWidth="1"/>
    <col min="7400" max="7401" width="11.5703125" style="21"/>
    <col min="7402" max="7402" width="12" style="21" customWidth="1"/>
    <col min="7403" max="7654" width="11.5703125" style="21"/>
    <col min="7655" max="7655" width="51.5703125" style="21" customWidth="1"/>
    <col min="7656" max="7657" width="11.5703125" style="21"/>
    <col min="7658" max="7658" width="12" style="21" customWidth="1"/>
    <col min="7659" max="7910" width="11.5703125" style="21"/>
    <col min="7911" max="7911" width="51.5703125" style="21" customWidth="1"/>
    <col min="7912" max="7913" width="11.5703125" style="21"/>
    <col min="7914" max="7914" width="12" style="21" customWidth="1"/>
    <col min="7915" max="8166" width="11.5703125" style="21"/>
    <col min="8167" max="8167" width="51.5703125" style="21" customWidth="1"/>
    <col min="8168" max="8169" width="11.5703125" style="21"/>
    <col min="8170" max="8170" width="12" style="21" customWidth="1"/>
    <col min="8171" max="8422" width="11.5703125" style="21"/>
    <col min="8423" max="8423" width="51.5703125" style="21" customWidth="1"/>
    <col min="8424" max="8425" width="11.5703125" style="21"/>
    <col min="8426" max="8426" width="12" style="21" customWidth="1"/>
    <col min="8427" max="8678" width="11.5703125" style="21"/>
    <col min="8679" max="8679" width="51.5703125" style="21" customWidth="1"/>
    <col min="8680" max="8681" width="11.5703125" style="21"/>
    <col min="8682" max="8682" width="12" style="21" customWidth="1"/>
    <col min="8683" max="8934" width="11.5703125" style="21"/>
    <col min="8935" max="8935" width="51.5703125" style="21" customWidth="1"/>
    <col min="8936" max="8937" width="11.5703125" style="21"/>
    <col min="8938" max="8938" width="12" style="21" customWidth="1"/>
    <col min="8939" max="9190" width="11.5703125" style="21"/>
    <col min="9191" max="9191" width="51.5703125" style="21" customWidth="1"/>
    <col min="9192" max="9193" width="11.5703125" style="21"/>
    <col min="9194" max="9194" width="12" style="21" customWidth="1"/>
    <col min="9195" max="9446" width="11.5703125" style="21"/>
    <col min="9447" max="9447" width="51.5703125" style="21" customWidth="1"/>
    <col min="9448" max="9449" width="11.5703125" style="21"/>
    <col min="9450" max="9450" width="12" style="21" customWidth="1"/>
    <col min="9451" max="9702" width="11.5703125" style="21"/>
    <col min="9703" max="9703" width="51.5703125" style="21" customWidth="1"/>
    <col min="9704" max="9705" width="11.5703125" style="21"/>
    <col min="9706" max="9706" width="12" style="21" customWidth="1"/>
    <col min="9707" max="9958" width="11.5703125" style="21"/>
    <col min="9959" max="9959" width="51.5703125" style="21" customWidth="1"/>
    <col min="9960" max="9961" width="11.5703125" style="21"/>
    <col min="9962" max="9962" width="12" style="21" customWidth="1"/>
    <col min="9963" max="10214" width="11.5703125" style="21"/>
    <col min="10215" max="10215" width="51.5703125" style="21" customWidth="1"/>
    <col min="10216" max="10217" width="11.5703125" style="21"/>
    <col min="10218" max="10218" width="12" style="21" customWidth="1"/>
    <col min="10219" max="10470" width="11.5703125" style="21"/>
    <col min="10471" max="10471" width="51.5703125" style="21" customWidth="1"/>
    <col min="10472" max="10473" width="11.5703125" style="21"/>
    <col min="10474" max="10474" width="12" style="21" customWidth="1"/>
    <col min="10475" max="10726" width="11.5703125" style="21"/>
    <col min="10727" max="10727" width="51.5703125" style="21" customWidth="1"/>
    <col min="10728" max="10729" width="11.5703125" style="21"/>
    <col min="10730" max="10730" width="12" style="21" customWidth="1"/>
    <col min="10731" max="10982" width="11.5703125" style="21"/>
    <col min="10983" max="10983" width="51.5703125" style="21" customWidth="1"/>
    <col min="10984" max="10985" width="11.5703125" style="21"/>
    <col min="10986" max="10986" width="12" style="21" customWidth="1"/>
    <col min="10987" max="11238" width="11.5703125" style="21"/>
    <col min="11239" max="11239" width="51.5703125" style="21" customWidth="1"/>
    <col min="11240" max="11241" width="11.5703125" style="21"/>
    <col min="11242" max="11242" width="12" style="21" customWidth="1"/>
    <col min="11243" max="11494" width="11.5703125" style="21"/>
    <col min="11495" max="11495" width="51.5703125" style="21" customWidth="1"/>
    <col min="11496" max="11497" width="11.5703125" style="21"/>
    <col min="11498" max="11498" width="12" style="21" customWidth="1"/>
    <col min="11499" max="11750" width="11.5703125" style="21"/>
    <col min="11751" max="11751" width="51.5703125" style="21" customWidth="1"/>
    <col min="11752" max="11753" width="11.5703125" style="21"/>
    <col min="11754" max="11754" width="12" style="21" customWidth="1"/>
    <col min="11755" max="12006" width="11.5703125" style="21"/>
    <col min="12007" max="12007" width="51.5703125" style="21" customWidth="1"/>
    <col min="12008" max="12009" width="11.5703125" style="21"/>
    <col min="12010" max="12010" width="12" style="21" customWidth="1"/>
    <col min="12011" max="12262" width="11.5703125" style="21"/>
    <col min="12263" max="12263" width="51.5703125" style="21" customWidth="1"/>
    <col min="12264" max="12265" width="11.5703125" style="21"/>
    <col min="12266" max="12266" width="12" style="21" customWidth="1"/>
    <col min="12267" max="12518" width="11.5703125" style="21"/>
    <col min="12519" max="12519" width="51.5703125" style="21" customWidth="1"/>
    <col min="12520" max="12521" width="11.5703125" style="21"/>
    <col min="12522" max="12522" width="12" style="21" customWidth="1"/>
    <col min="12523" max="12774" width="11.5703125" style="21"/>
    <col min="12775" max="12775" width="51.5703125" style="21" customWidth="1"/>
    <col min="12776" max="12777" width="11.5703125" style="21"/>
    <col min="12778" max="12778" width="12" style="21" customWidth="1"/>
    <col min="12779" max="13030" width="11.5703125" style="21"/>
    <col min="13031" max="13031" width="51.5703125" style="21" customWidth="1"/>
    <col min="13032" max="13033" width="11.5703125" style="21"/>
    <col min="13034" max="13034" width="12" style="21" customWidth="1"/>
    <col min="13035" max="13286" width="11.5703125" style="21"/>
    <col min="13287" max="13287" width="51.5703125" style="21" customWidth="1"/>
    <col min="13288" max="13289" width="11.5703125" style="21"/>
    <col min="13290" max="13290" width="12" style="21" customWidth="1"/>
    <col min="13291" max="13542" width="11.5703125" style="21"/>
    <col min="13543" max="13543" width="51.5703125" style="21" customWidth="1"/>
    <col min="13544" max="13545" width="11.5703125" style="21"/>
    <col min="13546" max="13546" width="12" style="21" customWidth="1"/>
    <col min="13547" max="13798" width="11.5703125" style="21"/>
    <col min="13799" max="13799" width="51.5703125" style="21" customWidth="1"/>
    <col min="13800" max="13801" width="11.5703125" style="21"/>
    <col min="13802" max="13802" width="12" style="21" customWidth="1"/>
    <col min="13803" max="14054" width="11.5703125" style="21"/>
    <col min="14055" max="14055" width="51.5703125" style="21" customWidth="1"/>
    <col min="14056" max="14057" width="11.5703125" style="21"/>
    <col min="14058" max="14058" width="12" style="21" customWidth="1"/>
    <col min="14059" max="14310" width="11.5703125" style="21"/>
    <col min="14311" max="14311" width="51.5703125" style="21" customWidth="1"/>
    <col min="14312" max="14313" width="11.5703125" style="21"/>
    <col min="14314" max="14314" width="12" style="21" customWidth="1"/>
    <col min="14315" max="14566" width="11.5703125" style="21"/>
    <col min="14567" max="14567" width="51.5703125" style="21" customWidth="1"/>
    <col min="14568" max="14569" width="11.5703125" style="21"/>
    <col min="14570" max="14570" width="12" style="21" customWidth="1"/>
    <col min="14571" max="14822" width="11.5703125" style="21"/>
    <col min="14823" max="14823" width="51.5703125" style="21" customWidth="1"/>
    <col min="14824" max="14825" width="11.5703125" style="21"/>
    <col min="14826" max="14826" width="12" style="21" customWidth="1"/>
    <col min="14827" max="15078" width="11.5703125" style="21"/>
    <col min="15079" max="15079" width="51.5703125" style="21" customWidth="1"/>
    <col min="15080" max="15081" width="11.5703125" style="21"/>
    <col min="15082" max="15082" width="12" style="21" customWidth="1"/>
    <col min="15083" max="15334" width="11.5703125" style="21"/>
    <col min="15335" max="15335" width="51.5703125" style="21" customWidth="1"/>
    <col min="15336" max="15337" width="11.5703125" style="21"/>
    <col min="15338" max="15338" width="12" style="21" customWidth="1"/>
    <col min="15339" max="15590" width="11.5703125" style="21"/>
    <col min="15591" max="15591" width="51.5703125" style="21" customWidth="1"/>
    <col min="15592" max="15593" width="11.5703125" style="21"/>
    <col min="15594" max="15594" width="12" style="21" customWidth="1"/>
    <col min="15595" max="15846" width="11.5703125" style="21"/>
    <col min="15847" max="15847" width="51.5703125" style="21" customWidth="1"/>
    <col min="15848" max="15849" width="11.5703125" style="21"/>
    <col min="15850" max="15850" width="12" style="21" customWidth="1"/>
    <col min="15851" max="16102" width="11.5703125" style="21"/>
    <col min="16103" max="16103" width="51.5703125" style="21" customWidth="1"/>
    <col min="16104" max="16105" width="11.5703125" style="21"/>
    <col min="16106" max="16106" width="12" style="21" customWidth="1"/>
    <col min="16107" max="16384" width="11.5703125" style="21"/>
  </cols>
  <sheetData>
    <row r="1" spans="1:14" s="22" customFormat="1" ht="75" customHeight="1" x14ac:dyDescent="0.25">
      <c r="A1" s="224"/>
      <c r="B1" s="224"/>
      <c r="C1" s="224"/>
      <c r="D1" s="224"/>
      <c r="E1" s="224"/>
      <c r="F1" s="224"/>
      <c r="G1" s="224"/>
      <c r="H1" s="224"/>
      <c r="I1" s="224"/>
      <c r="J1" s="224"/>
      <c r="K1" s="224"/>
      <c r="L1" s="224"/>
      <c r="M1" s="224"/>
    </row>
    <row r="2" spans="1:14" s="22" customFormat="1" ht="15" customHeight="1" x14ac:dyDescent="0.25">
      <c r="A2" s="212" t="str">
        <f>+[1]Contents!A2</f>
        <v>Statistics about corporate insolvency in Australia</v>
      </c>
      <c r="B2" s="212"/>
      <c r="C2" s="212"/>
      <c r="D2" s="212"/>
      <c r="E2" s="212"/>
      <c r="F2" s="212"/>
      <c r="G2" s="212"/>
      <c r="H2" s="212"/>
      <c r="I2" s="212"/>
      <c r="J2" s="212"/>
      <c r="K2" s="212"/>
      <c r="L2" s="212"/>
      <c r="M2" s="212"/>
    </row>
    <row r="3" spans="1:14" s="22" customFormat="1" ht="24.95" customHeight="1" x14ac:dyDescent="0.25">
      <c r="A3" s="213" t="str">
        <f>Contents!A3</f>
        <v>Released: December 2025</v>
      </c>
      <c r="B3" s="213"/>
      <c r="C3" s="213"/>
      <c r="D3" s="213"/>
      <c r="E3" s="213"/>
      <c r="F3" s="213"/>
      <c r="G3" s="213"/>
      <c r="H3" s="213"/>
      <c r="I3" s="213"/>
      <c r="J3" s="213"/>
      <c r="K3" s="213"/>
      <c r="L3" s="213"/>
      <c r="M3" s="213"/>
    </row>
    <row r="4" spans="1:14" s="22" customFormat="1" x14ac:dyDescent="0.25">
      <c r="A4" s="67"/>
      <c r="B4" s="67"/>
      <c r="C4" s="67"/>
      <c r="D4" s="67"/>
      <c r="E4" s="67"/>
      <c r="F4" s="67"/>
      <c r="G4" s="67"/>
      <c r="H4" s="67"/>
      <c r="I4" s="67"/>
      <c r="J4" s="67"/>
      <c r="K4" s="67"/>
      <c r="L4" s="67"/>
      <c r="M4" s="67"/>
    </row>
    <row r="5" spans="1:14" s="22" customFormat="1" ht="15.75" x14ac:dyDescent="0.25">
      <c r="A5" s="52" t="s">
        <v>2</v>
      </c>
      <c r="B5" s="67"/>
      <c r="C5" s="67"/>
      <c r="D5" s="67"/>
      <c r="E5" s="67"/>
      <c r="F5" s="67"/>
      <c r="G5" s="67"/>
      <c r="H5" s="67"/>
      <c r="I5" s="67"/>
      <c r="J5" s="67"/>
      <c r="K5" s="67"/>
      <c r="L5" s="67"/>
      <c r="M5" s="67"/>
    </row>
    <row r="6" spans="1:14" s="22" customFormat="1" x14ac:dyDescent="0.25">
      <c r="A6" s="64" t="s">
        <v>215</v>
      </c>
      <c r="C6" s="67"/>
      <c r="D6" s="67"/>
      <c r="E6" s="67"/>
      <c r="F6" s="67"/>
      <c r="G6" s="67"/>
      <c r="H6" s="67"/>
      <c r="I6" s="67"/>
      <c r="J6" s="67"/>
      <c r="K6" s="67"/>
      <c r="L6" s="67"/>
      <c r="M6" s="67"/>
    </row>
    <row r="7" spans="1:14" s="22" customFormat="1" x14ac:dyDescent="0.25">
      <c r="A7" s="64" t="s">
        <v>216</v>
      </c>
      <c r="C7" s="67"/>
      <c r="D7" s="67"/>
      <c r="E7" s="67"/>
      <c r="F7" s="67"/>
      <c r="G7" s="67"/>
      <c r="H7" s="67"/>
      <c r="I7" s="67"/>
      <c r="J7" s="67"/>
      <c r="K7" s="67"/>
      <c r="L7" s="67"/>
      <c r="M7" s="67"/>
    </row>
    <row r="8" spans="1:14" s="22" customFormat="1" x14ac:dyDescent="0.25">
      <c r="A8" s="64" t="s">
        <v>217</v>
      </c>
      <c r="C8" s="67"/>
      <c r="D8" s="67"/>
      <c r="E8" s="67"/>
      <c r="F8" s="67"/>
      <c r="G8" s="67"/>
      <c r="H8" s="67"/>
      <c r="I8" s="67"/>
      <c r="J8" s="67"/>
      <c r="K8" s="67"/>
      <c r="L8" s="67"/>
      <c r="M8" s="67"/>
    </row>
    <row r="9" spans="1:14" s="22" customFormat="1" x14ac:dyDescent="0.25">
      <c r="A9" s="64" t="s">
        <v>218</v>
      </c>
      <c r="C9" s="67"/>
      <c r="D9" s="67"/>
      <c r="E9" s="67"/>
      <c r="F9" s="67"/>
      <c r="G9" s="67"/>
      <c r="H9" s="67"/>
      <c r="I9" s="67"/>
      <c r="J9" s="67"/>
      <c r="K9" s="67"/>
      <c r="L9" s="67"/>
      <c r="M9" s="67"/>
    </row>
    <row r="10" spans="1:14" s="22" customFormat="1" x14ac:dyDescent="0.25">
      <c r="A10" s="64" t="s">
        <v>219</v>
      </c>
      <c r="C10" s="67"/>
      <c r="D10" s="67"/>
      <c r="E10" s="67"/>
      <c r="F10" s="67"/>
      <c r="G10" s="67"/>
      <c r="H10" s="67"/>
      <c r="I10" s="67"/>
      <c r="J10" s="67"/>
      <c r="K10" s="67"/>
      <c r="L10" s="67"/>
      <c r="M10" s="67"/>
    </row>
    <row r="11" spans="1:14" s="22" customFormat="1" x14ac:dyDescent="0.25">
      <c r="A11" s="64" t="s">
        <v>220</v>
      </c>
      <c r="C11" s="67"/>
      <c r="D11" s="67"/>
      <c r="E11" s="67"/>
      <c r="F11" s="67"/>
      <c r="G11" s="67"/>
      <c r="H11" s="67"/>
      <c r="I11" s="67"/>
      <c r="J11" s="67"/>
      <c r="K11" s="67"/>
      <c r="L11" s="67"/>
      <c r="M11" s="67"/>
    </row>
    <row r="12" spans="1:14" s="22" customFormat="1" x14ac:dyDescent="0.25">
      <c r="A12" s="67"/>
      <c r="B12" s="67"/>
      <c r="C12" s="67"/>
      <c r="D12" s="67"/>
      <c r="E12" s="67"/>
      <c r="F12" s="67"/>
      <c r="G12" s="67"/>
      <c r="H12" s="67"/>
      <c r="I12" s="67"/>
      <c r="J12" s="67"/>
      <c r="K12" s="67"/>
      <c r="L12" s="67"/>
      <c r="M12" s="67"/>
    </row>
    <row r="13" spans="1:14" s="22" customFormat="1" x14ac:dyDescent="0.25">
      <c r="A13" s="211" t="s">
        <v>215</v>
      </c>
      <c r="B13" s="211"/>
      <c r="C13" s="211"/>
      <c r="D13" s="211"/>
      <c r="E13" s="211"/>
      <c r="F13" s="211"/>
      <c r="G13" s="211"/>
      <c r="H13" s="211"/>
      <c r="I13" s="211"/>
      <c r="J13" s="211"/>
      <c r="K13" s="211"/>
      <c r="L13" s="211"/>
      <c r="M13" s="211"/>
    </row>
    <row r="14" spans="1:14" s="22" customFormat="1" ht="15" customHeight="1" x14ac:dyDescent="0.25">
      <c r="A14" s="2"/>
      <c r="B14" s="229" t="s">
        <v>221</v>
      </c>
      <c r="C14" s="229"/>
      <c r="D14" s="229"/>
      <c r="E14" s="229"/>
      <c r="F14" s="229"/>
      <c r="G14" s="229"/>
      <c r="H14" s="229"/>
      <c r="I14" s="229"/>
      <c r="J14" s="229"/>
      <c r="K14" s="229"/>
      <c r="L14" s="229"/>
      <c r="M14" s="229"/>
    </row>
    <row r="15" spans="1:14" s="22" customFormat="1" ht="30.75" customHeight="1" x14ac:dyDescent="0.25">
      <c r="A15" s="86" t="s">
        <v>44</v>
      </c>
      <c r="B15" s="9" t="s">
        <v>222</v>
      </c>
      <c r="C15" s="9" t="s">
        <v>223</v>
      </c>
      <c r="D15" s="9" t="s">
        <v>224</v>
      </c>
      <c r="E15" s="9" t="s">
        <v>225</v>
      </c>
      <c r="F15" s="9" t="s">
        <v>226</v>
      </c>
      <c r="G15" s="9" t="s">
        <v>227</v>
      </c>
      <c r="H15" s="9" t="s">
        <v>228</v>
      </c>
      <c r="I15" s="9" t="s">
        <v>229</v>
      </c>
      <c r="J15" s="9" t="s">
        <v>230</v>
      </c>
      <c r="K15" s="9" t="s">
        <v>231</v>
      </c>
      <c r="L15" s="9" t="s">
        <v>232</v>
      </c>
      <c r="M15" s="47" t="s">
        <v>94</v>
      </c>
      <c r="N15" s="9"/>
    </row>
    <row r="16" spans="1:14" s="22" customFormat="1" x14ac:dyDescent="0.25">
      <c r="A16" s="215" t="s">
        <v>55</v>
      </c>
      <c r="B16" s="215"/>
      <c r="C16" s="215"/>
      <c r="D16" s="215"/>
      <c r="E16" s="215"/>
      <c r="F16" s="215"/>
      <c r="G16" s="215"/>
      <c r="H16" s="215"/>
      <c r="I16" s="215"/>
      <c r="J16" s="215"/>
      <c r="K16" s="215"/>
      <c r="L16" s="215"/>
      <c r="M16" s="215"/>
      <c r="N16" s="9"/>
    </row>
    <row r="17" spans="1:15" s="22" customFormat="1" x14ac:dyDescent="0.25">
      <c r="A17" s="64" t="s">
        <v>56</v>
      </c>
      <c r="B17" s="10">
        <v>274</v>
      </c>
      <c r="C17" s="10">
        <v>616</v>
      </c>
      <c r="D17" s="10">
        <v>259</v>
      </c>
      <c r="E17" s="10">
        <v>85</v>
      </c>
      <c r="F17" s="10">
        <v>15</v>
      </c>
      <c r="G17" s="10">
        <v>13</v>
      </c>
      <c r="H17" s="10">
        <v>2</v>
      </c>
      <c r="I17" s="10">
        <v>1</v>
      </c>
      <c r="J17" s="10">
        <v>18</v>
      </c>
      <c r="K17" s="10"/>
      <c r="L17" s="10">
        <v>3288</v>
      </c>
      <c r="M17" s="11">
        <v>4571</v>
      </c>
      <c r="N17" s="10"/>
      <c r="O17" s="44"/>
    </row>
    <row r="18" spans="1:15" s="22" customFormat="1" x14ac:dyDescent="0.25">
      <c r="A18" s="64" t="s">
        <v>61</v>
      </c>
      <c r="B18" s="10">
        <v>336</v>
      </c>
      <c r="C18" s="10">
        <v>698</v>
      </c>
      <c r="D18" s="10">
        <v>301</v>
      </c>
      <c r="E18" s="10">
        <v>99</v>
      </c>
      <c r="F18" s="10">
        <v>17</v>
      </c>
      <c r="G18" s="10">
        <v>10</v>
      </c>
      <c r="H18" s="10">
        <v>8</v>
      </c>
      <c r="I18" s="10">
        <v>0</v>
      </c>
      <c r="J18" s="10">
        <v>23</v>
      </c>
      <c r="K18" s="10"/>
      <c r="L18" s="10">
        <v>4241</v>
      </c>
      <c r="M18" s="11">
        <v>5733</v>
      </c>
      <c r="N18" s="10"/>
      <c r="O18" s="44"/>
    </row>
    <row r="19" spans="1:15" s="22" customFormat="1" x14ac:dyDescent="0.25">
      <c r="A19" s="64" t="s">
        <v>62</v>
      </c>
      <c r="B19" s="10">
        <v>349</v>
      </c>
      <c r="C19" s="10">
        <v>798</v>
      </c>
      <c r="D19" s="10">
        <v>346</v>
      </c>
      <c r="E19" s="10">
        <v>107</v>
      </c>
      <c r="F19" s="10">
        <v>20</v>
      </c>
      <c r="G19" s="10">
        <v>23</v>
      </c>
      <c r="H19" s="10">
        <v>8</v>
      </c>
      <c r="I19" s="10">
        <v>2</v>
      </c>
      <c r="J19" s="10">
        <v>3</v>
      </c>
      <c r="K19" s="10"/>
      <c r="L19" s="10">
        <v>5165</v>
      </c>
      <c r="M19" s="11">
        <v>6821</v>
      </c>
      <c r="N19" s="10"/>
      <c r="O19" s="44"/>
    </row>
    <row r="20" spans="1:15" s="22" customFormat="1" x14ac:dyDescent="0.25">
      <c r="A20" s="64" t="s">
        <v>63</v>
      </c>
      <c r="B20" s="10">
        <v>292</v>
      </c>
      <c r="C20" s="10">
        <v>825</v>
      </c>
      <c r="D20" s="10">
        <v>347</v>
      </c>
      <c r="E20" s="10">
        <v>90</v>
      </c>
      <c r="F20" s="10">
        <v>25</v>
      </c>
      <c r="G20" s="10">
        <v>16</v>
      </c>
      <c r="H20" s="10">
        <v>6</v>
      </c>
      <c r="I20" s="10">
        <v>0</v>
      </c>
      <c r="J20" s="10">
        <v>5</v>
      </c>
      <c r="K20" s="10"/>
      <c r="L20" s="10">
        <v>5291</v>
      </c>
      <c r="M20" s="11">
        <v>6897</v>
      </c>
      <c r="N20" s="10"/>
      <c r="O20" s="44"/>
    </row>
    <row r="21" spans="1:15" s="22" customFormat="1" x14ac:dyDescent="0.25">
      <c r="A21" s="64" t="s">
        <v>64</v>
      </c>
      <c r="B21" s="10">
        <v>264</v>
      </c>
      <c r="C21" s="10">
        <v>902</v>
      </c>
      <c r="D21" s="10">
        <v>401</v>
      </c>
      <c r="E21" s="10">
        <v>121</v>
      </c>
      <c r="F21" s="10">
        <v>30</v>
      </c>
      <c r="G21" s="10">
        <v>21</v>
      </c>
      <c r="H21" s="10">
        <v>5</v>
      </c>
      <c r="I21" s="10">
        <v>0</v>
      </c>
      <c r="J21" s="10">
        <v>0</v>
      </c>
      <c r="K21" s="10"/>
      <c r="L21" s="10">
        <v>5946</v>
      </c>
      <c r="M21" s="11">
        <v>7690</v>
      </c>
      <c r="N21" s="10"/>
      <c r="O21" s="44"/>
    </row>
    <row r="22" spans="1:15" s="22" customFormat="1" x14ac:dyDescent="0.25">
      <c r="A22" s="64" t="s">
        <v>65</v>
      </c>
      <c r="B22" s="10">
        <v>302</v>
      </c>
      <c r="C22" s="10">
        <v>1009</v>
      </c>
      <c r="D22" s="10">
        <v>464</v>
      </c>
      <c r="E22" s="10">
        <v>132</v>
      </c>
      <c r="F22" s="10">
        <v>44</v>
      </c>
      <c r="G22" s="10">
        <v>24</v>
      </c>
      <c r="H22" s="10">
        <v>9</v>
      </c>
      <c r="I22" s="10">
        <v>1</v>
      </c>
      <c r="J22" s="10">
        <v>1</v>
      </c>
      <c r="K22" s="10"/>
      <c r="L22" s="10">
        <v>5886</v>
      </c>
      <c r="M22" s="11">
        <v>7872</v>
      </c>
      <c r="N22" s="10"/>
      <c r="O22" s="44"/>
    </row>
    <row r="23" spans="1:15" s="22" customFormat="1" x14ac:dyDescent="0.25">
      <c r="A23" s="64" t="s">
        <v>66</v>
      </c>
      <c r="B23" s="10">
        <v>326</v>
      </c>
      <c r="C23" s="10">
        <v>971</v>
      </c>
      <c r="D23" s="10">
        <v>516</v>
      </c>
      <c r="E23" s="10">
        <v>162</v>
      </c>
      <c r="F23" s="10">
        <v>42</v>
      </c>
      <c r="G23" s="10">
        <v>30</v>
      </c>
      <c r="H23" s="10">
        <v>14</v>
      </c>
      <c r="I23" s="10">
        <v>0</v>
      </c>
      <c r="J23" s="10">
        <v>1</v>
      </c>
      <c r="K23" s="10"/>
      <c r="L23" s="10">
        <v>5963</v>
      </c>
      <c r="M23" s="11">
        <f t="shared" ref="M23:M29" si="0">SUM(B23:L23)</f>
        <v>8025</v>
      </c>
      <c r="N23" s="10"/>
      <c r="O23" s="44"/>
    </row>
    <row r="24" spans="1:15" s="22" customFormat="1" x14ac:dyDescent="0.25">
      <c r="A24" s="64" t="s">
        <v>69</v>
      </c>
      <c r="B24" s="10">
        <v>328</v>
      </c>
      <c r="C24" s="10">
        <v>1117</v>
      </c>
      <c r="D24" s="10">
        <v>542</v>
      </c>
      <c r="E24" s="10">
        <v>165</v>
      </c>
      <c r="F24" s="10">
        <v>41</v>
      </c>
      <c r="G24" s="10">
        <v>35</v>
      </c>
      <c r="H24" s="10">
        <v>14</v>
      </c>
      <c r="I24" s="10">
        <v>1</v>
      </c>
      <c r="J24" s="10">
        <v>1</v>
      </c>
      <c r="K24" s="10"/>
      <c r="L24" s="10">
        <v>7799</v>
      </c>
      <c r="M24" s="11">
        <f t="shared" si="0"/>
        <v>10043</v>
      </c>
      <c r="N24" s="10"/>
      <c r="O24" s="44"/>
    </row>
    <row r="25" spans="1:15" s="22" customFormat="1" x14ac:dyDescent="0.25">
      <c r="A25" s="64" t="s">
        <v>70</v>
      </c>
      <c r="B25" s="10">
        <v>296</v>
      </c>
      <c r="C25" s="10">
        <v>950</v>
      </c>
      <c r="D25" s="10">
        <v>468</v>
      </c>
      <c r="E25" s="10">
        <v>137</v>
      </c>
      <c r="F25" s="10">
        <v>29</v>
      </c>
      <c r="G25" s="10">
        <v>27</v>
      </c>
      <c r="H25" s="10">
        <v>10</v>
      </c>
      <c r="I25" s="10">
        <v>4</v>
      </c>
      <c r="J25" s="10">
        <v>1</v>
      </c>
      <c r="K25" s="10"/>
      <c r="L25" s="10">
        <v>7300</v>
      </c>
      <c r="M25" s="11">
        <f t="shared" si="0"/>
        <v>9222</v>
      </c>
      <c r="N25" s="10"/>
      <c r="O25" s="44"/>
    </row>
    <row r="26" spans="1:15" s="22" customFormat="1" x14ac:dyDescent="0.25">
      <c r="A26" s="64" t="s">
        <v>71</v>
      </c>
      <c r="B26" s="10">
        <v>287</v>
      </c>
      <c r="C26" s="10">
        <v>875</v>
      </c>
      <c r="D26" s="10">
        <v>468</v>
      </c>
      <c r="E26" s="10">
        <v>148</v>
      </c>
      <c r="F26" s="10">
        <v>32</v>
      </c>
      <c r="G26" s="10">
        <v>23</v>
      </c>
      <c r="H26" s="10">
        <v>9</v>
      </c>
      <c r="I26" s="10">
        <v>2</v>
      </c>
      <c r="J26" s="10">
        <v>1</v>
      </c>
      <c r="K26" s="10"/>
      <c r="L26" s="10">
        <v>7591</v>
      </c>
      <c r="M26" s="11">
        <f t="shared" si="0"/>
        <v>9436</v>
      </c>
      <c r="N26" s="10"/>
      <c r="O26" s="44"/>
    </row>
    <row r="27" spans="1:15" s="22" customFormat="1" x14ac:dyDescent="0.25">
      <c r="A27" s="64" t="s">
        <v>72</v>
      </c>
      <c r="B27" s="10">
        <v>259</v>
      </c>
      <c r="C27" s="10">
        <v>784</v>
      </c>
      <c r="D27" s="10">
        <v>421</v>
      </c>
      <c r="E27" s="10">
        <v>162</v>
      </c>
      <c r="F27" s="10">
        <v>26</v>
      </c>
      <c r="G27" s="10">
        <v>23</v>
      </c>
      <c r="H27" s="10">
        <v>12</v>
      </c>
      <c r="I27" s="10">
        <v>2</v>
      </c>
      <c r="J27" s="10">
        <v>2</v>
      </c>
      <c r="K27" s="10"/>
      <c r="L27" s="10">
        <v>6627</v>
      </c>
      <c r="M27" s="11">
        <f t="shared" si="0"/>
        <v>8318</v>
      </c>
      <c r="N27" s="10"/>
      <c r="O27" s="44"/>
    </row>
    <row r="28" spans="1:15" s="22" customFormat="1" x14ac:dyDescent="0.25">
      <c r="A28" s="64" t="s">
        <v>73</v>
      </c>
      <c r="B28" s="10">
        <v>289</v>
      </c>
      <c r="C28" s="10">
        <v>780</v>
      </c>
      <c r="D28" s="10">
        <v>441</v>
      </c>
      <c r="E28" s="10">
        <v>148</v>
      </c>
      <c r="F28" s="10">
        <v>36</v>
      </c>
      <c r="G28" s="10">
        <v>30</v>
      </c>
      <c r="H28" s="10">
        <v>34</v>
      </c>
      <c r="I28" s="10">
        <v>4</v>
      </c>
      <c r="J28" s="10">
        <v>0</v>
      </c>
      <c r="K28" s="10"/>
      <c r="L28" s="10">
        <v>7669</v>
      </c>
      <c r="M28" s="11">
        <f t="shared" si="0"/>
        <v>9431</v>
      </c>
      <c r="N28" s="10"/>
      <c r="O28" s="44"/>
    </row>
    <row r="29" spans="1:15" s="22" customFormat="1" x14ac:dyDescent="0.25">
      <c r="A29" s="64" t="s">
        <v>74</v>
      </c>
      <c r="B29" s="10">
        <v>228</v>
      </c>
      <c r="C29" s="10">
        <v>670</v>
      </c>
      <c r="D29" s="10">
        <v>354</v>
      </c>
      <c r="E29" s="10">
        <v>140</v>
      </c>
      <c r="F29" s="10">
        <v>30</v>
      </c>
      <c r="G29" s="10">
        <v>28</v>
      </c>
      <c r="H29" s="10">
        <v>15</v>
      </c>
      <c r="I29" s="10">
        <v>2</v>
      </c>
      <c r="J29" s="10">
        <v>1</v>
      </c>
      <c r="K29" s="10"/>
      <c r="L29" s="10">
        <v>6276</v>
      </c>
      <c r="M29" s="11">
        <f t="shared" si="0"/>
        <v>7744</v>
      </c>
      <c r="N29" s="10"/>
      <c r="O29" s="44"/>
    </row>
    <row r="30" spans="1:15" s="22" customFormat="1" x14ac:dyDescent="0.25">
      <c r="A30" s="64" t="s">
        <v>75</v>
      </c>
      <c r="B30" s="10">
        <v>170</v>
      </c>
      <c r="C30" s="10">
        <v>649</v>
      </c>
      <c r="D30" s="10">
        <v>391</v>
      </c>
      <c r="E30" s="10">
        <v>114</v>
      </c>
      <c r="F30" s="10">
        <v>33</v>
      </c>
      <c r="G30" s="10">
        <v>17</v>
      </c>
      <c r="H30" s="10">
        <v>10</v>
      </c>
      <c r="I30" s="10">
        <v>2</v>
      </c>
      <c r="J30" s="10">
        <v>4</v>
      </c>
      <c r="K30" s="10"/>
      <c r="L30" s="10">
        <v>6198</v>
      </c>
      <c r="M30" s="11">
        <f>SUM(B30:L30)</f>
        <v>7588</v>
      </c>
      <c r="N30" s="10"/>
      <c r="O30" s="44"/>
    </row>
    <row r="31" spans="1:15" s="22" customFormat="1" x14ac:dyDescent="0.25">
      <c r="A31" s="64" t="s">
        <v>76</v>
      </c>
      <c r="B31" s="10">
        <v>155</v>
      </c>
      <c r="C31" s="10">
        <v>671</v>
      </c>
      <c r="D31" s="10">
        <v>393</v>
      </c>
      <c r="E31" s="10">
        <v>118</v>
      </c>
      <c r="F31" s="10">
        <v>23</v>
      </c>
      <c r="G31" s="10">
        <v>20</v>
      </c>
      <c r="H31" s="10">
        <v>8</v>
      </c>
      <c r="I31" s="10">
        <v>0</v>
      </c>
      <c r="J31" s="10">
        <v>1</v>
      </c>
      <c r="K31" s="10"/>
      <c r="L31" s="10">
        <v>6085</v>
      </c>
      <c r="M31" s="11">
        <v>7474</v>
      </c>
      <c r="N31" s="10"/>
      <c r="O31" s="44"/>
    </row>
    <row r="32" spans="1:15" s="22" customFormat="1" x14ac:dyDescent="0.25">
      <c r="A32" s="23" t="s">
        <v>77</v>
      </c>
      <c r="B32" s="10">
        <v>119</v>
      </c>
      <c r="C32" s="10">
        <v>506</v>
      </c>
      <c r="D32" s="10">
        <v>313</v>
      </c>
      <c r="E32" s="10">
        <v>94</v>
      </c>
      <c r="F32" s="10">
        <v>23</v>
      </c>
      <c r="G32" s="10">
        <v>13</v>
      </c>
      <c r="H32" s="10">
        <v>8</v>
      </c>
      <c r="I32" s="10">
        <v>0</v>
      </c>
      <c r="J32" s="10">
        <v>3</v>
      </c>
      <c r="K32" s="10"/>
      <c r="L32" s="10">
        <v>4754</v>
      </c>
      <c r="M32" s="11">
        <f t="shared" ref="M32:M38" si="1">SUM(B32:L32)</f>
        <v>5833</v>
      </c>
      <c r="N32" s="10"/>
      <c r="O32" s="44"/>
    </row>
    <row r="33" spans="1:15" s="22" customFormat="1" x14ac:dyDescent="0.25">
      <c r="A33" s="23" t="s">
        <v>95</v>
      </c>
      <c r="B33" s="10">
        <v>31</v>
      </c>
      <c r="C33" s="10">
        <v>163</v>
      </c>
      <c r="D33" s="10">
        <v>88</v>
      </c>
      <c r="E33" s="10">
        <v>31</v>
      </c>
      <c r="F33" s="10">
        <v>7</v>
      </c>
      <c r="G33" s="10">
        <v>3</v>
      </c>
      <c r="H33" s="10">
        <v>4</v>
      </c>
      <c r="I33" s="10">
        <v>1</v>
      </c>
      <c r="J33" s="10" t="s">
        <v>233</v>
      </c>
      <c r="K33" s="10">
        <v>11</v>
      </c>
      <c r="L33" s="10">
        <v>1399</v>
      </c>
      <c r="M33" s="11">
        <f t="shared" si="1"/>
        <v>1738</v>
      </c>
      <c r="O33" s="44"/>
    </row>
    <row r="34" spans="1:15" s="22" customFormat="1" x14ac:dyDescent="0.25">
      <c r="A34" s="64" t="s">
        <v>96</v>
      </c>
      <c r="B34" s="10">
        <v>70</v>
      </c>
      <c r="C34" s="10">
        <v>334</v>
      </c>
      <c r="D34" s="10">
        <v>227</v>
      </c>
      <c r="E34" s="10">
        <v>90</v>
      </c>
      <c r="F34" s="10">
        <v>17</v>
      </c>
      <c r="G34" s="10">
        <v>14</v>
      </c>
      <c r="H34" s="10">
        <v>11</v>
      </c>
      <c r="I34" s="10">
        <v>2</v>
      </c>
      <c r="J34" s="10">
        <v>0</v>
      </c>
      <c r="K34" s="10">
        <v>35</v>
      </c>
      <c r="L34" s="10">
        <v>3578</v>
      </c>
      <c r="M34" s="11">
        <f t="shared" si="1"/>
        <v>4378</v>
      </c>
      <c r="N34" s="11"/>
      <c r="O34" s="44"/>
    </row>
    <row r="35" spans="1:15" s="22" customFormat="1" x14ac:dyDescent="0.25">
      <c r="A35" s="64" t="s">
        <v>97</v>
      </c>
      <c r="B35" s="10">
        <v>42</v>
      </c>
      <c r="C35" s="10">
        <v>258</v>
      </c>
      <c r="D35" s="10">
        <v>206</v>
      </c>
      <c r="E35" s="10">
        <v>78</v>
      </c>
      <c r="F35" s="10">
        <v>29</v>
      </c>
      <c r="G35" s="10">
        <v>19</v>
      </c>
      <c r="H35" s="10">
        <v>10</v>
      </c>
      <c r="I35" s="10">
        <v>2</v>
      </c>
      <c r="J35" s="10" t="s">
        <v>233</v>
      </c>
      <c r="K35" s="10">
        <v>35</v>
      </c>
      <c r="L35" s="10">
        <v>3385</v>
      </c>
      <c r="M35" s="11">
        <f t="shared" si="1"/>
        <v>4064</v>
      </c>
      <c r="N35" s="11"/>
      <c r="O35" s="44"/>
    </row>
    <row r="36" spans="1:15" s="22" customFormat="1" x14ac:dyDescent="0.25">
      <c r="A36" s="64" t="s">
        <v>98</v>
      </c>
      <c r="B36" s="10">
        <v>62</v>
      </c>
      <c r="C36" s="10">
        <v>326</v>
      </c>
      <c r="D36" s="10">
        <v>253</v>
      </c>
      <c r="E36" s="10">
        <v>95</v>
      </c>
      <c r="F36" s="10">
        <v>30</v>
      </c>
      <c r="G36" s="10">
        <v>16</v>
      </c>
      <c r="H36" s="10">
        <v>9</v>
      </c>
      <c r="I36" s="10">
        <v>2</v>
      </c>
      <c r="J36" s="10">
        <v>0</v>
      </c>
      <c r="K36" s="10">
        <v>44</v>
      </c>
      <c r="L36" s="10">
        <v>4603</v>
      </c>
      <c r="M36" s="11">
        <f t="shared" si="1"/>
        <v>5440</v>
      </c>
      <c r="N36" s="11"/>
      <c r="O36" s="44"/>
    </row>
    <row r="37" spans="1:15" s="22" customFormat="1" x14ac:dyDescent="0.25">
      <c r="A37" s="64" t="s">
        <v>99</v>
      </c>
      <c r="B37" s="10">
        <v>79</v>
      </c>
      <c r="C37" s="10">
        <v>473</v>
      </c>
      <c r="D37" s="10">
        <v>322</v>
      </c>
      <c r="E37" s="10">
        <v>117</v>
      </c>
      <c r="F37" s="10">
        <v>35</v>
      </c>
      <c r="G37" s="10">
        <v>26</v>
      </c>
      <c r="H37" s="10">
        <v>7</v>
      </c>
      <c r="I37" s="10">
        <v>5</v>
      </c>
      <c r="J37" s="10">
        <v>0</v>
      </c>
      <c r="K37" s="10">
        <v>92</v>
      </c>
      <c r="L37" s="10">
        <v>5944</v>
      </c>
      <c r="M37" s="11">
        <f t="shared" si="1"/>
        <v>7100</v>
      </c>
      <c r="N37" s="11"/>
      <c r="O37" s="44"/>
    </row>
    <row r="38" spans="1:15" s="22" customFormat="1" x14ac:dyDescent="0.25">
      <c r="A38" s="64" t="s">
        <v>479</v>
      </c>
      <c r="B38" s="10">
        <v>108</v>
      </c>
      <c r="C38" s="10">
        <v>539</v>
      </c>
      <c r="D38" s="10">
        <v>398</v>
      </c>
      <c r="E38" s="10">
        <v>149</v>
      </c>
      <c r="F38" s="10">
        <v>32</v>
      </c>
      <c r="G38" s="10">
        <v>22</v>
      </c>
      <c r="H38" s="10">
        <v>13</v>
      </c>
      <c r="I38" s="10">
        <v>3</v>
      </c>
      <c r="J38" s="10">
        <v>0</v>
      </c>
      <c r="K38" s="10">
        <v>120</v>
      </c>
      <c r="L38" s="10">
        <v>8201</v>
      </c>
      <c r="M38" s="11">
        <f t="shared" si="1"/>
        <v>9585</v>
      </c>
      <c r="N38" s="11"/>
      <c r="O38" s="44"/>
    </row>
    <row r="39" spans="1:15" s="22" customFormat="1" x14ac:dyDescent="0.25">
      <c r="A39" s="209" t="s">
        <v>100</v>
      </c>
      <c r="B39" s="209"/>
      <c r="C39" s="209"/>
      <c r="D39" s="209"/>
      <c r="E39" s="209"/>
      <c r="F39" s="209"/>
      <c r="G39" s="209"/>
      <c r="H39" s="209"/>
      <c r="I39" s="209"/>
      <c r="J39" s="209"/>
      <c r="K39" s="209"/>
      <c r="L39" s="209"/>
      <c r="M39" s="209"/>
      <c r="N39" s="10"/>
    </row>
    <row r="40" spans="1:15" s="22" customFormat="1" x14ac:dyDescent="0.25">
      <c r="A40" s="64" t="s">
        <v>56</v>
      </c>
      <c r="B40" s="24">
        <v>5.9943119667468826E-2</v>
      </c>
      <c r="C40" s="24">
        <v>0.13476263399693722</v>
      </c>
      <c r="D40" s="24">
        <v>5.6661562021439509E-2</v>
      </c>
      <c r="E40" s="24">
        <v>1.8595493327499452E-2</v>
      </c>
      <c r="F40" s="24">
        <v>3.2815576460293152E-3</v>
      </c>
      <c r="G40" s="24">
        <v>2.8440166265587398E-3</v>
      </c>
      <c r="H40" s="24">
        <v>4.3754101947057538E-4</v>
      </c>
      <c r="I40" s="24">
        <v>2.1877050973528769E-4</v>
      </c>
      <c r="J40" s="24">
        <v>3.937869175235178E-3</v>
      </c>
      <c r="K40" s="24"/>
      <c r="L40" s="24">
        <v>0.71931743600962594</v>
      </c>
      <c r="M40" s="25">
        <v>1</v>
      </c>
      <c r="N40" s="10"/>
    </row>
    <row r="41" spans="1:15" s="22" customFormat="1" x14ac:dyDescent="0.25">
      <c r="A41" s="64" t="s">
        <v>61</v>
      </c>
      <c r="B41" s="24">
        <v>5.8608058608058608E-2</v>
      </c>
      <c r="C41" s="24">
        <v>0.12175126460840746</v>
      </c>
      <c r="D41" s="24">
        <v>5.2503052503052504E-2</v>
      </c>
      <c r="E41" s="24">
        <v>1.726844583987441E-2</v>
      </c>
      <c r="F41" s="24">
        <v>2.9652886795743937E-3</v>
      </c>
      <c r="G41" s="24">
        <v>1.7442874585731729E-3</v>
      </c>
      <c r="H41" s="24">
        <v>1.3954299668585382E-3</v>
      </c>
      <c r="I41" s="24">
        <v>0</v>
      </c>
      <c r="J41" s="24">
        <v>4.0118611547182974E-3</v>
      </c>
      <c r="K41" s="24"/>
      <c r="L41" s="24">
        <v>0.73975231118088258</v>
      </c>
      <c r="M41" s="25">
        <v>1</v>
      </c>
      <c r="N41" s="10"/>
    </row>
    <row r="42" spans="1:15" s="22" customFormat="1" x14ac:dyDescent="0.25">
      <c r="A42" s="64" t="s">
        <v>62</v>
      </c>
      <c r="B42" s="24">
        <v>5.1165518252455654E-2</v>
      </c>
      <c r="C42" s="24">
        <v>0.11699164345403899</v>
      </c>
      <c r="D42" s="24">
        <v>5.0725700043981824E-2</v>
      </c>
      <c r="E42" s="24">
        <v>1.5686849435566634E-2</v>
      </c>
      <c r="F42" s="24">
        <v>2.9321213898255388E-3</v>
      </c>
      <c r="G42" s="24">
        <v>3.3719395982993697E-3</v>
      </c>
      <c r="H42" s="24">
        <v>1.1728485559302155E-3</v>
      </c>
      <c r="I42" s="24">
        <v>2.9321213898255387E-4</v>
      </c>
      <c r="J42" s="24">
        <v>4.3981820847383083E-4</v>
      </c>
      <c r="K42" s="24"/>
      <c r="L42" s="24">
        <v>0.75722034892244539</v>
      </c>
      <c r="M42" s="25">
        <v>1</v>
      </c>
      <c r="N42" s="10"/>
    </row>
    <row r="43" spans="1:15" s="22" customFormat="1" x14ac:dyDescent="0.25">
      <c r="A43" s="64" t="s">
        <v>63</v>
      </c>
      <c r="B43" s="24">
        <v>4.2337248078874873E-2</v>
      </c>
      <c r="C43" s="24">
        <v>0.11961722488038277</v>
      </c>
      <c r="D43" s="24">
        <v>5.0311729737567056E-2</v>
      </c>
      <c r="E43" s="24">
        <v>1.3049151805132666E-2</v>
      </c>
      <c r="F43" s="24">
        <v>3.6247643903146295E-3</v>
      </c>
      <c r="G43" s="24">
        <v>2.319849209801363E-3</v>
      </c>
      <c r="H43" s="24">
        <v>8.6994345367551109E-4</v>
      </c>
      <c r="I43" s="24">
        <v>0</v>
      </c>
      <c r="J43" s="24">
        <v>7.2495287806292592E-4</v>
      </c>
      <c r="K43" s="24"/>
      <c r="L43" s="24">
        <v>0.76714513556618824</v>
      </c>
      <c r="M43" s="25">
        <v>1</v>
      </c>
      <c r="N43" s="10"/>
    </row>
    <row r="44" spans="1:15" s="22" customFormat="1" x14ac:dyDescent="0.25">
      <c r="A44" s="64" t="s">
        <v>64</v>
      </c>
      <c r="B44" s="24">
        <v>3.4330299089726915E-2</v>
      </c>
      <c r="C44" s="24">
        <v>0.11729518855656697</v>
      </c>
      <c r="D44" s="24">
        <v>5.2145643693107931E-2</v>
      </c>
      <c r="E44" s="24">
        <v>1.5734720416124837E-2</v>
      </c>
      <c r="F44" s="24">
        <v>3.9011703511053317E-3</v>
      </c>
      <c r="G44" s="24">
        <v>2.7308192457737323E-3</v>
      </c>
      <c r="H44" s="24">
        <v>6.5019505851755528E-4</v>
      </c>
      <c r="I44" s="24">
        <v>0</v>
      </c>
      <c r="J44" s="24">
        <v>0</v>
      </c>
      <c r="K44" s="24"/>
      <c r="L44" s="24">
        <v>0.77321196358907673</v>
      </c>
      <c r="M44" s="25">
        <v>1</v>
      </c>
      <c r="N44" s="10"/>
    </row>
    <row r="45" spans="1:15" s="22" customFormat="1" x14ac:dyDescent="0.25">
      <c r="A45" s="64" t="s">
        <v>65</v>
      </c>
      <c r="B45" s="24">
        <v>3.8363821138211379E-2</v>
      </c>
      <c r="C45" s="24">
        <v>0.12817581300813008</v>
      </c>
      <c r="D45" s="24">
        <v>5.894308943089431E-2</v>
      </c>
      <c r="E45" s="24">
        <v>1.676829268292683E-2</v>
      </c>
      <c r="F45" s="24">
        <v>5.5894308943089431E-3</v>
      </c>
      <c r="G45" s="24">
        <v>3.0487804878048782E-3</v>
      </c>
      <c r="H45" s="24">
        <v>1.1432926829268292E-3</v>
      </c>
      <c r="I45" s="24">
        <v>1.2703252032520327E-4</v>
      </c>
      <c r="J45" s="24">
        <v>1.2703252032520327E-4</v>
      </c>
      <c r="K45" s="24"/>
      <c r="L45" s="24">
        <v>0.74771341463414631</v>
      </c>
      <c r="M45" s="25">
        <v>1</v>
      </c>
      <c r="N45" s="10"/>
    </row>
    <row r="46" spans="1:15" s="22" customFormat="1" x14ac:dyDescent="0.25">
      <c r="A46" s="64" t="s">
        <v>66</v>
      </c>
      <c r="B46" s="24">
        <f t="shared" ref="B46:J46" si="2">B23/$M23</f>
        <v>4.0623052959501554E-2</v>
      </c>
      <c r="C46" s="24">
        <f t="shared" si="2"/>
        <v>0.1209968847352025</v>
      </c>
      <c r="D46" s="24">
        <f t="shared" si="2"/>
        <v>6.4299065420560741E-2</v>
      </c>
      <c r="E46" s="24">
        <f t="shared" si="2"/>
        <v>2.0186915887850466E-2</v>
      </c>
      <c r="F46" s="24">
        <f t="shared" si="2"/>
        <v>5.2336448598130844E-3</v>
      </c>
      <c r="G46" s="24">
        <f t="shared" si="2"/>
        <v>3.7383177570093459E-3</v>
      </c>
      <c r="H46" s="24">
        <f t="shared" si="2"/>
        <v>1.7445482866043614E-3</v>
      </c>
      <c r="I46" s="24">
        <f t="shared" si="2"/>
        <v>0</v>
      </c>
      <c r="J46" s="24">
        <f t="shared" si="2"/>
        <v>1.2461059190031152E-4</v>
      </c>
      <c r="K46" s="24"/>
      <c r="L46" s="24">
        <f t="shared" ref="L46:M58" si="3">L23/$M23</f>
        <v>0.74305295950155759</v>
      </c>
      <c r="M46" s="25">
        <f t="shared" si="3"/>
        <v>1</v>
      </c>
      <c r="N46" s="10"/>
    </row>
    <row r="47" spans="1:15" s="22" customFormat="1" x14ac:dyDescent="0.25">
      <c r="A47" s="64" t="s">
        <v>69</v>
      </c>
      <c r="B47" s="24">
        <f t="shared" ref="B47:J47" si="4">B24/$M24</f>
        <v>3.2659563875336056E-2</v>
      </c>
      <c r="C47" s="24">
        <f t="shared" si="4"/>
        <v>0.1112217464900926</v>
      </c>
      <c r="D47" s="24">
        <f t="shared" si="4"/>
        <v>5.3967937867171162E-2</v>
      </c>
      <c r="E47" s="24">
        <f t="shared" si="4"/>
        <v>1.642935377875137E-2</v>
      </c>
      <c r="F47" s="24">
        <f t="shared" si="4"/>
        <v>4.082445484417007E-3</v>
      </c>
      <c r="G47" s="24">
        <f t="shared" si="4"/>
        <v>3.4850144379169573E-3</v>
      </c>
      <c r="H47" s="24">
        <f t="shared" si="4"/>
        <v>1.3940057751667828E-3</v>
      </c>
      <c r="I47" s="24">
        <f t="shared" si="4"/>
        <v>9.9571841083341631E-5</v>
      </c>
      <c r="J47" s="24">
        <f t="shared" si="4"/>
        <v>9.9571841083341631E-5</v>
      </c>
      <c r="K47" s="24"/>
      <c r="L47" s="24">
        <f t="shared" si="3"/>
        <v>0.77656078860898137</v>
      </c>
      <c r="M47" s="25">
        <f t="shared" si="3"/>
        <v>1</v>
      </c>
      <c r="N47" s="10"/>
    </row>
    <row r="48" spans="1:15" s="22" customFormat="1" x14ac:dyDescent="0.25">
      <c r="A48" s="64" t="s">
        <v>70</v>
      </c>
      <c r="B48" s="24">
        <f t="shared" ref="B48:J48" si="5">B25/$M25</f>
        <v>3.2097158967685967E-2</v>
      </c>
      <c r="C48" s="24">
        <f t="shared" si="5"/>
        <v>0.10301453047061375</v>
      </c>
      <c r="D48" s="24">
        <f t="shared" si="5"/>
        <v>5.0748210800260249E-2</v>
      </c>
      <c r="E48" s="24">
        <f t="shared" si="5"/>
        <v>1.4855779657341141E-2</v>
      </c>
      <c r="F48" s="24">
        <f t="shared" si="5"/>
        <v>3.1446540880503146E-3</v>
      </c>
      <c r="G48" s="24">
        <f t="shared" si="5"/>
        <v>2.9277813923227064E-3</v>
      </c>
      <c r="H48" s="24">
        <f t="shared" si="5"/>
        <v>1.0843634786380394E-3</v>
      </c>
      <c r="I48" s="24">
        <f t="shared" si="5"/>
        <v>4.3374539145521576E-4</v>
      </c>
      <c r="J48" s="24">
        <f t="shared" si="5"/>
        <v>1.0843634786380394E-4</v>
      </c>
      <c r="K48" s="24"/>
      <c r="L48" s="24">
        <f t="shared" si="3"/>
        <v>0.79158533940576881</v>
      </c>
      <c r="M48" s="25">
        <f t="shared" si="3"/>
        <v>1</v>
      </c>
      <c r="N48" s="10"/>
    </row>
    <row r="49" spans="1:14" s="22" customFormat="1" x14ac:dyDescent="0.25">
      <c r="A49" s="64" t="s">
        <v>71</v>
      </c>
      <c r="B49" s="24">
        <f t="shared" ref="B49:J49" si="6">B26/$M26</f>
        <v>3.0415430267062313E-2</v>
      </c>
      <c r="C49" s="24">
        <f t="shared" si="6"/>
        <v>9.2729970326409492E-2</v>
      </c>
      <c r="D49" s="24">
        <f t="shared" si="6"/>
        <v>4.959728698601102E-2</v>
      </c>
      <c r="E49" s="24">
        <f t="shared" si="6"/>
        <v>1.5684612123781264E-2</v>
      </c>
      <c r="F49" s="24">
        <f t="shared" si="6"/>
        <v>3.3912674862229758E-3</v>
      </c>
      <c r="G49" s="24">
        <f t="shared" si="6"/>
        <v>2.4374735057227639E-3</v>
      </c>
      <c r="H49" s="24">
        <f t="shared" si="6"/>
        <v>9.5379398050021193E-4</v>
      </c>
      <c r="I49" s="24">
        <f t="shared" si="6"/>
        <v>2.1195421788893599E-4</v>
      </c>
      <c r="J49" s="24">
        <f t="shared" si="6"/>
        <v>1.0597710894446799E-4</v>
      </c>
      <c r="K49" s="24"/>
      <c r="L49" s="24">
        <f t="shared" si="3"/>
        <v>0.8044722339974566</v>
      </c>
      <c r="M49" s="25">
        <f t="shared" si="3"/>
        <v>1</v>
      </c>
      <c r="N49" s="10"/>
    </row>
    <row r="50" spans="1:14" s="22" customFormat="1" x14ac:dyDescent="0.25">
      <c r="A50" s="64" t="s">
        <v>72</v>
      </c>
      <c r="B50" s="24">
        <f t="shared" ref="B50:J50" si="7">B27/$M27</f>
        <v>3.113729261841789E-2</v>
      </c>
      <c r="C50" s="24">
        <f t="shared" si="7"/>
        <v>9.425342630440009E-2</v>
      </c>
      <c r="D50" s="24">
        <f t="shared" si="7"/>
        <v>5.0613128155806687E-2</v>
      </c>
      <c r="E50" s="24">
        <f t="shared" si="7"/>
        <v>1.9475835537388797E-2</v>
      </c>
      <c r="F50" s="24">
        <f t="shared" si="7"/>
        <v>3.1257513825438807E-3</v>
      </c>
      <c r="G50" s="24">
        <f t="shared" si="7"/>
        <v>2.7650877614811254E-3</v>
      </c>
      <c r="H50" s="24">
        <f t="shared" si="7"/>
        <v>1.4426544842510219E-3</v>
      </c>
      <c r="I50" s="24">
        <f t="shared" si="7"/>
        <v>2.4044241404183698E-4</v>
      </c>
      <c r="J50" s="24">
        <f t="shared" si="7"/>
        <v>2.4044241404183698E-4</v>
      </c>
      <c r="K50" s="24"/>
      <c r="L50" s="24">
        <f t="shared" si="3"/>
        <v>0.79670593892762687</v>
      </c>
      <c r="M50" s="25">
        <f t="shared" si="3"/>
        <v>1</v>
      </c>
      <c r="N50" s="10"/>
    </row>
    <row r="51" spans="1:14" s="22" customFormat="1" x14ac:dyDescent="0.25">
      <c r="A51" s="64" t="s">
        <v>73</v>
      </c>
      <c r="B51" s="24">
        <f t="shared" ref="B51:J51" si="8">B28/$M28</f>
        <v>3.0643622097338563E-2</v>
      </c>
      <c r="C51" s="24">
        <f t="shared" si="8"/>
        <v>8.2705969674477783E-2</v>
      </c>
      <c r="D51" s="24">
        <f t="shared" si="8"/>
        <v>4.6760682854416286E-2</v>
      </c>
      <c r="E51" s="24">
        <f t="shared" si="8"/>
        <v>1.5692927579259889E-2</v>
      </c>
      <c r="F51" s="24">
        <f t="shared" si="8"/>
        <v>3.817198600360513E-3</v>
      </c>
      <c r="G51" s="24">
        <f t="shared" si="8"/>
        <v>3.180998833633761E-3</v>
      </c>
      <c r="H51" s="24">
        <f t="shared" si="8"/>
        <v>3.6051320114515958E-3</v>
      </c>
      <c r="I51" s="24">
        <f t="shared" si="8"/>
        <v>4.2413317781783482E-4</v>
      </c>
      <c r="J51" s="24">
        <f t="shared" si="8"/>
        <v>0</v>
      </c>
      <c r="K51" s="24"/>
      <c r="L51" s="24">
        <f t="shared" si="3"/>
        <v>0.81316933517124379</v>
      </c>
      <c r="M51" s="25">
        <f t="shared" si="3"/>
        <v>1</v>
      </c>
      <c r="N51" s="10"/>
    </row>
    <row r="52" spans="1:14" s="22" customFormat="1" x14ac:dyDescent="0.25">
      <c r="A52" s="64" t="s">
        <v>74</v>
      </c>
      <c r="B52" s="24">
        <f t="shared" ref="B52:J52" si="9">B29/$M29</f>
        <v>2.9442148760330578E-2</v>
      </c>
      <c r="C52" s="24">
        <f t="shared" si="9"/>
        <v>8.651859504132231E-2</v>
      </c>
      <c r="D52" s="24">
        <f t="shared" si="9"/>
        <v>4.5712809917355372E-2</v>
      </c>
      <c r="E52" s="24">
        <f t="shared" si="9"/>
        <v>1.8078512396694214E-2</v>
      </c>
      <c r="F52" s="24">
        <f t="shared" si="9"/>
        <v>3.8739669421487604E-3</v>
      </c>
      <c r="G52" s="24">
        <f t="shared" si="9"/>
        <v>3.6157024793388431E-3</v>
      </c>
      <c r="H52" s="24">
        <f t="shared" si="9"/>
        <v>1.9369834710743802E-3</v>
      </c>
      <c r="I52" s="24">
        <f t="shared" si="9"/>
        <v>2.5826446280991736E-4</v>
      </c>
      <c r="J52" s="24">
        <f t="shared" si="9"/>
        <v>1.2913223140495868E-4</v>
      </c>
      <c r="K52" s="24"/>
      <c r="L52" s="24">
        <f t="shared" si="3"/>
        <v>0.81043388429752061</v>
      </c>
      <c r="M52" s="25">
        <f t="shared" si="3"/>
        <v>1</v>
      </c>
      <c r="N52" s="10"/>
    </row>
    <row r="53" spans="1:14" s="22" customFormat="1" x14ac:dyDescent="0.25">
      <c r="A53" s="64" t="s">
        <v>75</v>
      </c>
      <c r="B53" s="24">
        <f t="shared" ref="B53:J53" si="10">B30/$M30</f>
        <v>2.2403795466526093E-2</v>
      </c>
      <c r="C53" s="24">
        <f t="shared" si="10"/>
        <v>8.5529783869267267E-2</v>
      </c>
      <c r="D53" s="24">
        <f t="shared" si="10"/>
        <v>5.1528729573010017E-2</v>
      </c>
      <c r="E53" s="24">
        <f t="shared" si="10"/>
        <v>1.5023721665788086E-2</v>
      </c>
      <c r="F53" s="24">
        <f t="shared" si="10"/>
        <v>4.3489720611491825E-3</v>
      </c>
      <c r="G53" s="24">
        <f t="shared" si="10"/>
        <v>2.2403795466526093E-3</v>
      </c>
      <c r="H53" s="24">
        <f t="shared" si="10"/>
        <v>1.3178703215603585E-3</v>
      </c>
      <c r="I53" s="24">
        <f t="shared" si="10"/>
        <v>2.6357406431207171E-4</v>
      </c>
      <c r="J53" s="24">
        <f t="shared" si="10"/>
        <v>5.2714812862414342E-4</v>
      </c>
      <c r="K53" s="24"/>
      <c r="L53" s="24">
        <f t="shared" si="3"/>
        <v>0.81681602530311015</v>
      </c>
      <c r="M53" s="25">
        <f t="shared" si="3"/>
        <v>1</v>
      </c>
      <c r="N53" s="10"/>
    </row>
    <row r="54" spans="1:14" s="22" customFormat="1" x14ac:dyDescent="0.25">
      <c r="A54" s="64" t="s">
        <v>76</v>
      </c>
      <c r="B54" s="24">
        <f t="shared" ref="B54:J54" si="11">B31/$M31</f>
        <v>2.0738560342520737E-2</v>
      </c>
      <c r="C54" s="24">
        <f t="shared" si="11"/>
        <v>8.977789670858978E-2</v>
      </c>
      <c r="D54" s="24">
        <f t="shared" si="11"/>
        <v>5.2582285255552585E-2</v>
      </c>
      <c r="E54" s="24">
        <f t="shared" si="11"/>
        <v>1.5788065293015789E-2</v>
      </c>
      <c r="F54" s="24">
        <f t="shared" si="11"/>
        <v>3.0773347605030773E-3</v>
      </c>
      <c r="G54" s="24">
        <f t="shared" si="11"/>
        <v>2.6759432700026761E-3</v>
      </c>
      <c r="H54" s="24">
        <f t="shared" si="11"/>
        <v>1.0703773080010704E-3</v>
      </c>
      <c r="I54" s="24">
        <f t="shared" si="11"/>
        <v>0</v>
      </c>
      <c r="J54" s="24">
        <f t="shared" si="11"/>
        <v>1.3379716350013379E-4</v>
      </c>
      <c r="K54" s="24"/>
      <c r="L54" s="24">
        <f t="shared" si="3"/>
        <v>0.81415573989831413</v>
      </c>
      <c r="M54" s="25">
        <f t="shared" si="3"/>
        <v>1</v>
      </c>
      <c r="N54" s="10"/>
    </row>
    <row r="55" spans="1:14" s="22" customFormat="1" x14ac:dyDescent="0.25">
      <c r="A55" s="23" t="s">
        <v>77</v>
      </c>
      <c r="B55" s="24">
        <f t="shared" ref="B55:J55" si="12">B32/$M32</f>
        <v>2.0401165780901766E-2</v>
      </c>
      <c r="C55" s="24">
        <f t="shared" si="12"/>
        <v>8.6747814160809192E-2</v>
      </c>
      <c r="D55" s="24">
        <f t="shared" si="12"/>
        <v>5.3660209154808847E-2</v>
      </c>
      <c r="E55" s="24">
        <f t="shared" si="12"/>
        <v>1.6115206583233326E-2</v>
      </c>
      <c r="F55" s="24">
        <f t="shared" si="12"/>
        <v>3.9430824618549628E-3</v>
      </c>
      <c r="G55" s="24">
        <f t="shared" si="12"/>
        <v>2.2286987827875877E-3</v>
      </c>
      <c r="H55" s="24">
        <f t="shared" si="12"/>
        <v>1.3715069432539003E-3</v>
      </c>
      <c r="I55" s="24">
        <f t="shared" si="12"/>
        <v>0</v>
      </c>
      <c r="J55" s="24">
        <f t="shared" si="12"/>
        <v>5.1431510372021254E-4</v>
      </c>
      <c r="K55" s="24"/>
      <c r="L55" s="24">
        <f t="shared" si="3"/>
        <v>0.8150180010286302</v>
      </c>
      <c r="M55" s="25">
        <f t="shared" si="3"/>
        <v>1</v>
      </c>
      <c r="N55" s="10"/>
    </row>
    <row r="56" spans="1:14" s="22" customFormat="1" x14ac:dyDescent="0.25">
      <c r="A56" s="23" t="s">
        <v>95</v>
      </c>
      <c r="B56" s="24">
        <f t="shared" ref="B56:J56" si="13">B33/$M33</f>
        <v>1.7836593785960874E-2</v>
      </c>
      <c r="C56" s="24">
        <f t="shared" si="13"/>
        <v>9.3785960874568475E-2</v>
      </c>
      <c r="D56" s="24">
        <f t="shared" si="13"/>
        <v>5.0632911392405063E-2</v>
      </c>
      <c r="E56" s="24">
        <f t="shared" si="13"/>
        <v>1.7836593785960874E-2</v>
      </c>
      <c r="F56" s="24">
        <f t="shared" si="13"/>
        <v>4.0276179516685849E-3</v>
      </c>
      <c r="G56" s="24">
        <f t="shared" si="13"/>
        <v>1.7261219792865361E-3</v>
      </c>
      <c r="H56" s="24">
        <f t="shared" si="13"/>
        <v>2.3014959723820483E-3</v>
      </c>
      <c r="I56" s="24">
        <f t="shared" si="13"/>
        <v>5.7537399309551208E-4</v>
      </c>
      <c r="J56" s="24">
        <f t="shared" si="13"/>
        <v>0</v>
      </c>
      <c r="K56" s="24">
        <f>K33/$M33</f>
        <v>6.3291139240506328E-3</v>
      </c>
      <c r="L56" s="24">
        <f t="shared" si="3"/>
        <v>0.80494821634062141</v>
      </c>
      <c r="M56" s="25">
        <f t="shared" si="3"/>
        <v>1</v>
      </c>
    </row>
    <row r="57" spans="1:14" s="22" customFormat="1" x14ac:dyDescent="0.25">
      <c r="A57" s="64" t="s">
        <v>96</v>
      </c>
      <c r="B57" s="24">
        <f t="shared" ref="B57:J57" si="14">B34/$M34</f>
        <v>1.5989036089538604E-2</v>
      </c>
      <c r="C57" s="24">
        <f t="shared" si="14"/>
        <v>7.629054362722705E-2</v>
      </c>
      <c r="D57" s="24">
        <f t="shared" si="14"/>
        <v>5.1850159890360896E-2</v>
      </c>
      <c r="E57" s="24">
        <f t="shared" si="14"/>
        <v>2.055733211512106E-2</v>
      </c>
      <c r="F57" s="24">
        <f t="shared" si="14"/>
        <v>3.8830516217450892E-3</v>
      </c>
      <c r="G57" s="24">
        <f t="shared" si="14"/>
        <v>3.1978072179077205E-3</v>
      </c>
      <c r="H57" s="24">
        <f t="shared" si="14"/>
        <v>2.5125628140703518E-3</v>
      </c>
      <c r="I57" s="24">
        <f t="shared" si="14"/>
        <v>4.5682960255824577E-4</v>
      </c>
      <c r="J57" s="24">
        <f t="shared" si="14"/>
        <v>0</v>
      </c>
      <c r="K57" s="24">
        <f>K34/$M34</f>
        <v>7.9945180447693019E-3</v>
      </c>
      <c r="L57" s="24">
        <f t="shared" si="3"/>
        <v>0.81726815897670169</v>
      </c>
      <c r="M57" s="25">
        <f t="shared" si="3"/>
        <v>1</v>
      </c>
      <c r="N57" s="11"/>
    </row>
    <row r="58" spans="1:14" s="22" customFormat="1" x14ac:dyDescent="0.25">
      <c r="A58" s="64" t="s">
        <v>97</v>
      </c>
      <c r="B58" s="24">
        <f t="shared" ref="B58:J58" si="15">B35/$M35</f>
        <v>1.0334645669291339E-2</v>
      </c>
      <c r="C58" s="24">
        <f t="shared" si="15"/>
        <v>6.3484251968503935E-2</v>
      </c>
      <c r="D58" s="24">
        <f t="shared" si="15"/>
        <v>5.0688976377952756E-2</v>
      </c>
      <c r="E58" s="24">
        <f t="shared" si="15"/>
        <v>1.9192913385826772E-2</v>
      </c>
      <c r="F58" s="24">
        <f t="shared" si="15"/>
        <v>7.1358267716535436E-3</v>
      </c>
      <c r="G58" s="24">
        <f t="shared" si="15"/>
        <v>4.6751968503937012E-3</v>
      </c>
      <c r="H58" s="24">
        <f t="shared" si="15"/>
        <v>2.4606299212598425E-3</v>
      </c>
      <c r="I58" s="24">
        <f t="shared" si="15"/>
        <v>4.921259842519685E-4</v>
      </c>
      <c r="J58" s="24">
        <f t="shared" si="15"/>
        <v>0</v>
      </c>
      <c r="K58" s="24">
        <f>K35/$M35</f>
        <v>8.6122047244094491E-3</v>
      </c>
      <c r="L58" s="24">
        <f t="shared" si="3"/>
        <v>0.83292322834645671</v>
      </c>
      <c r="M58" s="25">
        <f t="shared" si="3"/>
        <v>1</v>
      </c>
      <c r="N58" s="11"/>
    </row>
    <row r="59" spans="1:14" s="22" customFormat="1" x14ac:dyDescent="0.25">
      <c r="A59" s="64" t="s">
        <v>98</v>
      </c>
      <c r="B59" s="24">
        <f t="shared" ref="B59:L59" si="16">+B36/$M36</f>
        <v>1.1397058823529411E-2</v>
      </c>
      <c r="C59" s="24">
        <f t="shared" si="16"/>
        <v>5.9926470588235296E-2</v>
      </c>
      <c r="D59" s="24">
        <f t="shared" si="16"/>
        <v>4.6507352941176472E-2</v>
      </c>
      <c r="E59" s="24">
        <f t="shared" si="16"/>
        <v>1.7463235294117647E-2</v>
      </c>
      <c r="F59" s="24">
        <f t="shared" si="16"/>
        <v>5.5147058823529415E-3</v>
      </c>
      <c r="G59" s="24">
        <f t="shared" si="16"/>
        <v>2.9411764705882353E-3</v>
      </c>
      <c r="H59" s="24">
        <f t="shared" si="16"/>
        <v>1.6544117647058823E-3</v>
      </c>
      <c r="I59" s="24">
        <f t="shared" si="16"/>
        <v>3.6764705882352941E-4</v>
      </c>
      <c r="J59" s="24">
        <f t="shared" si="16"/>
        <v>0</v>
      </c>
      <c r="K59" s="24">
        <f t="shared" si="16"/>
        <v>8.0882352941176478E-3</v>
      </c>
      <c r="L59" s="24">
        <f t="shared" si="16"/>
        <v>0.84613970588235299</v>
      </c>
      <c r="M59" s="25">
        <f>M36/$M36</f>
        <v>1</v>
      </c>
      <c r="N59" s="11"/>
    </row>
    <row r="60" spans="1:14" s="22" customFormat="1" x14ac:dyDescent="0.25">
      <c r="A60" s="64" t="s">
        <v>99</v>
      </c>
      <c r="B60" s="24">
        <f t="shared" ref="B60:L60" si="17">+B37/$M37</f>
        <v>1.1126760563380281E-2</v>
      </c>
      <c r="C60" s="24">
        <f t="shared" si="17"/>
        <v>6.6619718309859161E-2</v>
      </c>
      <c r="D60" s="24">
        <f t="shared" si="17"/>
        <v>4.5352112676056336E-2</v>
      </c>
      <c r="E60" s="24">
        <f t="shared" si="17"/>
        <v>1.6478873239436621E-2</v>
      </c>
      <c r="F60" s="24">
        <f t="shared" si="17"/>
        <v>4.9295774647887328E-3</v>
      </c>
      <c r="G60" s="24">
        <f t="shared" si="17"/>
        <v>3.6619718309859155E-3</v>
      </c>
      <c r="H60" s="24">
        <f t="shared" si="17"/>
        <v>9.8591549295774642E-4</v>
      </c>
      <c r="I60" s="24">
        <f t="shared" si="17"/>
        <v>7.0422535211267609E-4</v>
      </c>
      <c r="J60" s="24">
        <f t="shared" si="17"/>
        <v>0</v>
      </c>
      <c r="K60" s="24">
        <f t="shared" si="17"/>
        <v>1.2957746478873239E-2</v>
      </c>
      <c r="L60" s="24">
        <f t="shared" si="17"/>
        <v>0.83718309859154927</v>
      </c>
      <c r="M60" s="25">
        <f>M37/$M37</f>
        <v>1</v>
      </c>
      <c r="N60" s="11"/>
    </row>
    <row r="61" spans="1:14" s="22" customFormat="1" x14ac:dyDescent="0.25">
      <c r="A61" s="64" t="s">
        <v>479</v>
      </c>
      <c r="B61" s="24">
        <f t="shared" ref="B61:L61" si="18">+B38/$M38</f>
        <v>1.1267605633802818E-2</v>
      </c>
      <c r="C61" s="24">
        <f t="shared" si="18"/>
        <v>5.6233698487219617E-2</v>
      </c>
      <c r="D61" s="24">
        <f t="shared" si="18"/>
        <v>4.152321335419927E-2</v>
      </c>
      <c r="E61" s="24">
        <f t="shared" si="18"/>
        <v>1.5545122587376109E-2</v>
      </c>
      <c r="F61" s="24">
        <f t="shared" si="18"/>
        <v>3.3385498174230569E-3</v>
      </c>
      <c r="G61" s="24">
        <f t="shared" si="18"/>
        <v>2.2952529994783514E-3</v>
      </c>
      <c r="H61" s="24">
        <f t="shared" si="18"/>
        <v>1.3562858633281169E-3</v>
      </c>
      <c r="I61" s="24">
        <f t="shared" si="18"/>
        <v>3.1298904538341156E-4</v>
      </c>
      <c r="J61" s="24">
        <f t="shared" si="18"/>
        <v>0</v>
      </c>
      <c r="K61" s="24">
        <f t="shared" si="18"/>
        <v>1.2519561815336464E-2</v>
      </c>
      <c r="L61" s="24">
        <f t="shared" si="18"/>
        <v>0.85560772039645283</v>
      </c>
      <c r="M61" s="25">
        <f>M38/$M38</f>
        <v>1</v>
      </c>
      <c r="N61" s="11"/>
    </row>
    <row r="62" spans="1:14" s="22" customFormat="1" x14ac:dyDescent="0.25">
      <c r="A62" s="209" t="s">
        <v>101</v>
      </c>
      <c r="B62" s="209"/>
      <c r="C62" s="209"/>
      <c r="D62" s="209"/>
      <c r="E62" s="209"/>
      <c r="F62" s="209"/>
      <c r="G62" s="209"/>
      <c r="H62" s="209"/>
      <c r="I62" s="209"/>
      <c r="J62" s="209"/>
      <c r="K62" s="209"/>
      <c r="L62" s="209"/>
      <c r="M62" s="209"/>
      <c r="N62" s="10"/>
    </row>
    <row r="63" spans="1:14" s="22" customFormat="1" x14ac:dyDescent="0.25">
      <c r="A63" s="64" t="s">
        <v>61</v>
      </c>
      <c r="B63" s="24">
        <v>-1.3350610594102183E-3</v>
      </c>
      <c r="C63" s="24">
        <v>-1.3011369388529759E-2</v>
      </c>
      <c r="D63" s="24">
        <v>-4.1585095183870047E-3</v>
      </c>
      <c r="E63" s="24">
        <v>-1.3270474876250424E-3</v>
      </c>
      <c r="F63" s="24">
        <v>-3.1626896645492149E-4</v>
      </c>
      <c r="G63" s="24">
        <v>-1.0997291679855669E-3</v>
      </c>
      <c r="H63" s="24">
        <v>9.5788894738796284E-4</v>
      </c>
      <c r="I63" s="24">
        <v>-2.1877050973528769E-4</v>
      </c>
      <c r="J63" s="24">
        <v>7.3991979483119426E-5</v>
      </c>
      <c r="K63" s="24"/>
      <c r="L63" s="24">
        <v>2.0434875171256639E-2</v>
      </c>
      <c r="M63" s="25">
        <v>0</v>
      </c>
      <c r="N63" s="10"/>
    </row>
    <row r="64" spans="1:14" s="22" customFormat="1" x14ac:dyDescent="0.25">
      <c r="A64" s="64" t="s">
        <v>62</v>
      </c>
      <c r="B64" s="24">
        <v>-7.4425403556029543E-3</v>
      </c>
      <c r="C64" s="24">
        <v>-4.759621154368468E-3</v>
      </c>
      <c r="D64" s="24">
        <v>-1.7773524590706802E-3</v>
      </c>
      <c r="E64" s="24">
        <v>-1.5815964043077758E-3</v>
      </c>
      <c r="F64" s="24">
        <v>-3.3167289748854863E-5</v>
      </c>
      <c r="G64" s="24">
        <v>1.6276521397261968E-3</v>
      </c>
      <c r="H64" s="24">
        <v>-2.2258141092832274E-4</v>
      </c>
      <c r="I64" s="24">
        <v>2.9321213898255387E-4</v>
      </c>
      <c r="J64" s="24">
        <v>-3.5720429462444666E-3</v>
      </c>
      <c r="K64" s="24"/>
      <c r="L64" s="24">
        <v>1.7468037741562803E-2</v>
      </c>
      <c r="M64" s="25">
        <v>0</v>
      </c>
      <c r="N64" s="10"/>
    </row>
    <row r="65" spans="1:14" s="22" customFormat="1" x14ac:dyDescent="0.25">
      <c r="A65" s="64" t="s">
        <v>63</v>
      </c>
      <c r="B65" s="24">
        <v>-8.8282701735807809E-3</v>
      </c>
      <c r="C65" s="24">
        <v>2.6255814263437816E-3</v>
      </c>
      <c r="D65" s="24">
        <v>-4.1397030641476817E-4</v>
      </c>
      <c r="E65" s="24">
        <v>-2.6376976304339685E-3</v>
      </c>
      <c r="F65" s="24">
        <v>6.926430004890907E-4</v>
      </c>
      <c r="G65" s="24">
        <v>-1.0520903884980067E-3</v>
      </c>
      <c r="H65" s="24">
        <v>-3.0290510225470439E-4</v>
      </c>
      <c r="I65" s="24">
        <v>-2.9321213898255387E-4</v>
      </c>
      <c r="J65" s="24">
        <v>2.8513466958909509E-4</v>
      </c>
      <c r="K65" s="24"/>
      <c r="L65" s="24">
        <v>9.9247866437428556E-3</v>
      </c>
      <c r="M65" s="25">
        <v>0</v>
      </c>
      <c r="N65" s="10"/>
    </row>
    <row r="66" spans="1:14" s="22" customFormat="1" x14ac:dyDescent="0.25">
      <c r="A66" s="64" t="s">
        <v>64</v>
      </c>
      <c r="B66" s="24">
        <v>-8.0069489891479578E-3</v>
      </c>
      <c r="C66" s="24">
        <v>-2.322036323815807E-3</v>
      </c>
      <c r="D66" s="24">
        <v>1.8339139555408751E-3</v>
      </c>
      <c r="E66" s="24">
        <v>2.6855686109921711E-3</v>
      </c>
      <c r="F66" s="24">
        <v>2.7640596079070217E-4</v>
      </c>
      <c r="G66" s="24">
        <v>4.1097003597236927E-4</v>
      </c>
      <c r="H66" s="24">
        <v>-2.1974839515795581E-4</v>
      </c>
      <c r="I66" s="24">
        <v>0</v>
      </c>
      <c r="J66" s="24">
        <v>-7.2495287806292592E-4</v>
      </c>
      <c r="K66" s="24"/>
      <c r="L66" s="24">
        <v>6.066828022888493E-3</v>
      </c>
      <c r="M66" s="25">
        <v>0</v>
      </c>
      <c r="N66" s="10"/>
    </row>
    <row r="67" spans="1:14" s="22" customFormat="1" x14ac:dyDescent="0.25">
      <c r="A67" s="64" t="s">
        <v>65</v>
      </c>
      <c r="B67" s="24">
        <v>4.0335220484844642E-3</v>
      </c>
      <c r="C67" s="24">
        <v>1.0880624451563112E-2</v>
      </c>
      <c r="D67" s="24">
        <v>6.7974457377863798E-3</v>
      </c>
      <c r="E67" s="24">
        <v>1.0335722668019937E-3</v>
      </c>
      <c r="F67" s="24">
        <v>1.6882605432036115E-3</v>
      </c>
      <c r="G67" s="24">
        <v>3.1796124203114584E-4</v>
      </c>
      <c r="H67" s="24">
        <v>4.9309762440927392E-4</v>
      </c>
      <c r="I67" s="24">
        <v>1.2703252032520327E-4</v>
      </c>
      <c r="J67" s="24">
        <v>1.2703252032520327E-4</v>
      </c>
      <c r="K67" s="24"/>
      <c r="L67" s="24">
        <v>-2.5498548954930422E-2</v>
      </c>
      <c r="M67" s="25">
        <v>0</v>
      </c>
      <c r="N67" s="10"/>
    </row>
    <row r="68" spans="1:14" s="22" customFormat="1" x14ac:dyDescent="0.25">
      <c r="A68" s="64" t="s">
        <v>66</v>
      </c>
      <c r="B68" s="24">
        <f t="shared" ref="B68:J68" si="19">B46-B45</f>
        <v>2.2592318212901752E-3</v>
      </c>
      <c r="C68" s="24">
        <f t="shared" si="19"/>
        <v>-7.1789282729275844E-3</v>
      </c>
      <c r="D68" s="24">
        <f t="shared" si="19"/>
        <v>5.3559759896664311E-3</v>
      </c>
      <c r="E68" s="24">
        <f t="shared" si="19"/>
        <v>3.4186232049236362E-3</v>
      </c>
      <c r="F68" s="24">
        <f t="shared" si="19"/>
        <v>-3.5578603449585872E-4</v>
      </c>
      <c r="G68" s="24">
        <f t="shared" si="19"/>
        <v>6.8953726920446779E-4</v>
      </c>
      <c r="H68" s="24">
        <f t="shared" si="19"/>
        <v>6.012556036775322E-4</v>
      </c>
      <c r="I68" s="24">
        <f t="shared" si="19"/>
        <v>-1.2703252032520327E-4</v>
      </c>
      <c r="J68" s="24">
        <f t="shared" si="19"/>
        <v>-2.4219284248917447E-6</v>
      </c>
      <c r="K68" s="24"/>
      <c r="L68" s="24">
        <f t="shared" ref="L68:M83" si="20">L46-L45</f>
        <v>-4.6604551325887256E-3</v>
      </c>
      <c r="M68" s="25">
        <f t="shared" si="20"/>
        <v>0</v>
      </c>
      <c r="N68" s="10"/>
    </row>
    <row r="69" spans="1:14" s="22" customFormat="1" x14ac:dyDescent="0.25">
      <c r="A69" s="64" t="s">
        <v>69</v>
      </c>
      <c r="B69" s="24">
        <f t="shared" ref="B69:J69" si="21">B47-B46</f>
        <v>-7.9634890841654982E-3</v>
      </c>
      <c r="C69" s="24">
        <f t="shared" si="21"/>
        <v>-9.7751382451098934E-3</v>
      </c>
      <c r="D69" s="24">
        <f t="shared" si="21"/>
        <v>-1.033112755338958E-2</v>
      </c>
      <c r="E69" s="24">
        <f t="shared" si="21"/>
        <v>-3.7575621090990968E-3</v>
      </c>
      <c r="F69" s="24">
        <f t="shared" si="21"/>
        <v>-1.1511993753960774E-3</v>
      </c>
      <c r="G69" s="24">
        <f t="shared" si="21"/>
        <v>-2.5330331909238866E-4</v>
      </c>
      <c r="H69" s="24">
        <f t="shared" si="21"/>
        <v>-3.5054251143757861E-4</v>
      </c>
      <c r="I69" s="24">
        <f t="shared" si="21"/>
        <v>9.9571841083341631E-5</v>
      </c>
      <c r="J69" s="24">
        <f t="shared" si="21"/>
        <v>-2.5038750816969889E-5</v>
      </c>
      <c r="K69" s="24"/>
      <c r="L69" s="24">
        <f t="shared" si="20"/>
        <v>3.3507829107423781E-2</v>
      </c>
      <c r="M69" s="25">
        <f t="shared" si="20"/>
        <v>0</v>
      </c>
      <c r="N69" s="10"/>
    </row>
    <row r="70" spans="1:14" s="22" customFormat="1" x14ac:dyDescent="0.25">
      <c r="A70" s="64" t="s">
        <v>70</v>
      </c>
      <c r="B70" s="24">
        <f t="shared" ref="B70:J70" si="22">B48-B47</f>
        <v>-5.6240490765008949E-4</v>
      </c>
      <c r="C70" s="24">
        <f t="shared" si="22"/>
        <v>-8.2072160194788524E-3</v>
      </c>
      <c r="D70" s="24">
        <f t="shared" si="22"/>
        <v>-3.2197270669109129E-3</v>
      </c>
      <c r="E70" s="24">
        <f t="shared" si="22"/>
        <v>-1.5735741214102286E-3</v>
      </c>
      <c r="F70" s="24">
        <f t="shared" si="22"/>
        <v>-9.3779139636669239E-4</v>
      </c>
      <c r="G70" s="24">
        <f t="shared" si="22"/>
        <v>-5.5723304559425089E-4</v>
      </c>
      <c r="H70" s="24">
        <f t="shared" si="22"/>
        <v>-3.0964229652874335E-4</v>
      </c>
      <c r="I70" s="24">
        <f t="shared" si="22"/>
        <v>3.3417355037187416E-4</v>
      </c>
      <c r="J70" s="24">
        <f t="shared" si="22"/>
        <v>8.8645067804623098E-6</v>
      </c>
      <c r="K70" s="24"/>
      <c r="L70" s="24">
        <f t="shared" si="20"/>
        <v>1.5024550796787439E-2</v>
      </c>
      <c r="M70" s="25">
        <f t="shared" si="20"/>
        <v>0</v>
      </c>
      <c r="N70" s="10"/>
    </row>
    <row r="71" spans="1:14" s="22" customFormat="1" x14ac:dyDescent="0.25">
      <c r="A71" s="64" t="s">
        <v>71</v>
      </c>
      <c r="B71" s="24">
        <f t="shared" ref="B71:J71" si="23">B49-B48</f>
        <v>-1.6817287006236532E-3</v>
      </c>
      <c r="C71" s="24">
        <f t="shared" si="23"/>
        <v>-1.0284560144204258E-2</v>
      </c>
      <c r="D71" s="24">
        <f t="shared" si="23"/>
        <v>-1.1509238142492287E-3</v>
      </c>
      <c r="E71" s="24">
        <f t="shared" si="23"/>
        <v>8.2883246644012247E-4</v>
      </c>
      <c r="F71" s="24">
        <f t="shared" si="23"/>
        <v>2.466133981726612E-4</v>
      </c>
      <c r="G71" s="24">
        <f t="shared" si="23"/>
        <v>-4.9030788659994249E-4</v>
      </c>
      <c r="H71" s="24">
        <f t="shared" si="23"/>
        <v>-1.3056949813782751E-4</v>
      </c>
      <c r="I71" s="24">
        <f t="shared" si="23"/>
        <v>-2.2179117356627978E-4</v>
      </c>
      <c r="J71" s="24">
        <f t="shared" si="23"/>
        <v>-2.4592389193359463E-6</v>
      </c>
      <c r="K71" s="24"/>
      <c r="L71" s="24">
        <f t="shared" si="20"/>
        <v>1.2886894591687792E-2</v>
      </c>
      <c r="M71" s="25">
        <f t="shared" si="20"/>
        <v>0</v>
      </c>
      <c r="N71" s="10"/>
    </row>
    <row r="72" spans="1:14" s="22" customFormat="1" x14ac:dyDescent="0.25">
      <c r="A72" s="64" t="s">
        <v>72</v>
      </c>
      <c r="B72" s="24">
        <f t="shared" ref="B72:J72" si="24">B50-B49</f>
        <v>7.2186235135557678E-4</v>
      </c>
      <c r="C72" s="24">
        <f t="shared" si="24"/>
        <v>1.5234559779905982E-3</v>
      </c>
      <c r="D72" s="24">
        <f t="shared" si="24"/>
        <v>1.0158411697956671E-3</v>
      </c>
      <c r="E72" s="24">
        <f t="shared" si="24"/>
        <v>3.7912234136075335E-3</v>
      </c>
      <c r="F72" s="24">
        <f t="shared" si="24"/>
        <v>-2.6551610367909519E-4</v>
      </c>
      <c r="G72" s="24">
        <f t="shared" si="24"/>
        <v>3.2761425575836148E-4</v>
      </c>
      <c r="H72" s="24">
        <f t="shared" si="24"/>
        <v>4.8886050375080998E-4</v>
      </c>
      <c r="I72" s="24">
        <f t="shared" si="24"/>
        <v>2.8488196152900985E-5</v>
      </c>
      <c r="J72" s="24">
        <f t="shared" si="24"/>
        <v>1.3446530509736898E-4</v>
      </c>
      <c r="K72" s="24"/>
      <c r="L72" s="24">
        <f t="shared" si="20"/>
        <v>-7.7662950698297317E-3</v>
      </c>
      <c r="M72" s="25">
        <f t="shared" si="20"/>
        <v>0</v>
      </c>
      <c r="N72" s="10"/>
    </row>
    <row r="73" spans="1:14" s="22" customFormat="1" x14ac:dyDescent="0.25">
      <c r="A73" s="64" t="s">
        <v>73</v>
      </c>
      <c r="B73" s="24">
        <f t="shared" ref="B73:J73" si="25">B51-B50</f>
        <v>-4.9367052107932713E-4</v>
      </c>
      <c r="C73" s="24">
        <f t="shared" si="25"/>
        <v>-1.1547456629922306E-2</v>
      </c>
      <c r="D73" s="24">
        <f t="shared" si="25"/>
        <v>-3.8524453013904017E-3</v>
      </c>
      <c r="E73" s="24">
        <f t="shared" si="25"/>
        <v>-3.7829079581289081E-3</v>
      </c>
      <c r="F73" s="24">
        <f t="shared" si="25"/>
        <v>6.9144721781663233E-4</v>
      </c>
      <c r="G73" s="24">
        <f t="shared" si="25"/>
        <v>4.1591107215263557E-4</v>
      </c>
      <c r="H73" s="24">
        <f t="shared" si="25"/>
        <v>2.1624775272005739E-3</v>
      </c>
      <c r="I73" s="24">
        <f t="shared" si="25"/>
        <v>1.8369076377599785E-4</v>
      </c>
      <c r="J73" s="24">
        <f t="shared" si="25"/>
        <v>-2.4044241404183698E-4</v>
      </c>
      <c r="K73" s="24"/>
      <c r="L73" s="24">
        <f t="shared" si="20"/>
        <v>1.6463396243616923E-2</v>
      </c>
      <c r="M73" s="25">
        <f t="shared" si="20"/>
        <v>0</v>
      </c>
      <c r="N73" s="10"/>
    </row>
    <row r="74" spans="1:14" s="22" customFormat="1" x14ac:dyDescent="0.25">
      <c r="A74" s="64" t="s">
        <v>74</v>
      </c>
      <c r="B74" s="24">
        <f t="shared" ref="B74:J74" si="26">B52-B51</f>
        <v>-1.2014733370079855E-3</v>
      </c>
      <c r="C74" s="24">
        <f t="shared" si="26"/>
        <v>3.812625366844527E-3</v>
      </c>
      <c r="D74" s="24">
        <f t="shared" si="26"/>
        <v>-1.0478729370609133E-3</v>
      </c>
      <c r="E74" s="24">
        <f t="shared" si="26"/>
        <v>2.3855848174343247E-3</v>
      </c>
      <c r="F74" s="24">
        <f t="shared" si="26"/>
        <v>5.6768341788247453E-5</v>
      </c>
      <c r="G74" s="24">
        <f t="shared" si="26"/>
        <v>4.3470364570508211E-4</v>
      </c>
      <c r="H74" s="24">
        <f t="shared" si="26"/>
        <v>-1.6681485403772156E-3</v>
      </c>
      <c r="I74" s="24">
        <f t="shared" si="26"/>
        <v>-1.6586871500791746E-4</v>
      </c>
      <c r="J74" s="24">
        <f t="shared" si="26"/>
        <v>1.2913223140495868E-4</v>
      </c>
      <c r="K74" s="24"/>
      <c r="L74" s="24">
        <f t="shared" si="20"/>
        <v>-2.7354508737231775E-3</v>
      </c>
      <c r="M74" s="25">
        <f t="shared" si="20"/>
        <v>0</v>
      </c>
      <c r="N74" s="10"/>
    </row>
    <row r="75" spans="1:14" s="22" customFormat="1" x14ac:dyDescent="0.25">
      <c r="A75" s="64" t="s">
        <v>75</v>
      </c>
      <c r="B75" s="24">
        <f t="shared" ref="B75:J75" si="27">B53-B52</f>
        <v>-7.0383532938044849E-3</v>
      </c>
      <c r="C75" s="24">
        <f t="shared" si="27"/>
        <v>-9.8881117205504299E-4</v>
      </c>
      <c r="D75" s="24">
        <f t="shared" si="27"/>
        <v>5.8159196556546444E-3</v>
      </c>
      <c r="E75" s="24">
        <f t="shared" si="27"/>
        <v>-3.0547907309061272E-3</v>
      </c>
      <c r="F75" s="24">
        <f t="shared" si="27"/>
        <v>4.7500511900042206E-4</v>
      </c>
      <c r="G75" s="24">
        <f t="shared" si="27"/>
        <v>-1.3753229326862338E-3</v>
      </c>
      <c r="H75" s="24">
        <f t="shared" si="27"/>
        <v>-6.1911314951402173E-4</v>
      </c>
      <c r="I75" s="24">
        <f t="shared" si="27"/>
        <v>5.3096015021543452E-6</v>
      </c>
      <c r="J75" s="24">
        <f t="shared" si="27"/>
        <v>3.9801589721918473E-4</v>
      </c>
      <c r="K75" s="24"/>
      <c r="L75" s="24">
        <f t="shared" si="20"/>
        <v>6.3821410055895367E-3</v>
      </c>
      <c r="M75" s="25">
        <f t="shared" si="20"/>
        <v>0</v>
      </c>
      <c r="N75" s="10"/>
    </row>
    <row r="76" spans="1:14" s="22" customFormat="1" x14ac:dyDescent="0.25">
      <c r="A76" s="64" t="s">
        <v>76</v>
      </c>
      <c r="B76" s="24">
        <f t="shared" ref="B76:J76" si="28">B54-B53</f>
        <v>-1.6652351240053556E-3</v>
      </c>
      <c r="C76" s="24">
        <f t="shared" si="28"/>
        <v>4.2481128393225126E-3</v>
      </c>
      <c r="D76" s="24">
        <f t="shared" si="28"/>
        <v>1.0535556825425688E-3</v>
      </c>
      <c r="E76" s="24">
        <f t="shared" si="28"/>
        <v>7.6434362722770273E-4</v>
      </c>
      <c r="F76" s="24">
        <f t="shared" si="28"/>
        <v>-1.2716373006461052E-3</v>
      </c>
      <c r="G76" s="24">
        <f t="shared" si="28"/>
        <v>4.3556372335006683E-4</v>
      </c>
      <c r="H76" s="24">
        <f t="shared" si="28"/>
        <v>-2.4749301355928813E-4</v>
      </c>
      <c r="I76" s="24">
        <f t="shared" si="28"/>
        <v>-2.6357406431207171E-4</v>
      </c>
      <c r="J76" s="24">
        <f t="shared" si="28"/>
        <v>-3.9335096512400962E-4</v>
      </c>
      <c r="K76" s="24"/>
      <c r="L76" s="24">
        <f t="shared" si="20"/>
        <v>-2.6602854047960145E-3</v>
      </c>
      <c r="M76" s="25">
        <f t="shared" si="20"/>
        <v>0</v>
      </c>
      <c r="N76" s="10"/>
    </row>
    <row r="77" spans="1:14" s="22" customFormat="1" x14ac:dyDescent="0.25">
      <c r="A77" s="23" t="s">
        <v>77</v>
      </c>
      <c r="B77" s="24">
        <f t="shared" ref="B77:J77" si="29">B55-B54</f>
        <v>-3.3739456161897136E-4</v>
      </c>
      <c r="C77" s="24">
        <f t="shared" si="29"/>
        <v>-3.0300825477805882E-3</v>
      </c>
      <c r="D77" s="24">
        <f t="shared" si="29"/>
        <v>1.0779238992562612E-3</v>
      </c>
      <c r="E77" s="24">
        <f t="shared" si="29"/>
        <v>3.2714129021753705E-4</v>
      </c>
      <c r="F77" s="24">
        <f t="shared" si="29"/>
        <v>8.6574770135188547E-4</v>
      </c>
      <c r="G77" s="24">
        <f t="shared" si="29"/>
        <v>-4.4724448721508844E-4</v>
      </c>
      <c r="H77" s="24">
        <f t="shared" si="29"/>
        <v>3.0112963525282996E-4</v>
      </c>
      <c r="I77" s="24">
        <f t="shared" si="29"/>
        <v>0</v>
      </c>
      <c r="J77" s="24">
        <f t="shared" si="29"/>
        <v>3.8051794022007874E-4</v>
      </c>
      <c r="K77" s="24"/>
      <c r="L77" s="24">
        <f t="shared" si="20"/>
        <v>8.6226113031606655E-4</v>
      </c>
      <c r="M77" s="25">
        <f t="shared" si="20"/>
        <v>0</v>
      </c>
      <c r="N77" s="10"/>
    </row>
    <row r="78" spans="1:14" s="22" customFormat="1" x14ac:dyDescent="0.25">
      <c r="A78" s="23" t="s">
        <v>95</v>
      </c>
      <c r="B78" s="24">
        <f t="shared" ref="B78:J78" si="30">B56-B55</f>
        <v>-2.5645719949408917E-3</v>
      </c>
      <c r="C78" s="24">
        <f t="shared" si="30"/>
        <v>7.0381467137592829E-3</v>
      </c>
      <c r="D78" s="24">
        <f t="shared" si="30"/>
        <v>-3.0272977624037842E-3</v>
      </c>
      <c r="E78" s="24">
        <f t="shared" si="30"/>
        <v>1.7213872027275479E-3</v>
      </c>
      <c r="F78" s="24">
        <f t="shared" si="30"/>
        <v>8.4535489813622119E-5</v>
      </c>
      <c r="G78" s="24">
        <f t="shared" si="30"/>
        <v>-5.0257680350105152E-4</v>
      </c>
      <c r="H78" s="24">
        <f t="shared" si="30"/>
        <v>9.2998902912814802E-4</v>
      </c>
      <c r="I78" s="24">
        <f t="shared" si="30"/>
        <v>5.7537399309551208E-4</v>
      </c>
      <c r="J78" s="24">
        <f t="shared" si="30"/>
        <v>-5.1431510372021254E-4</v>
      </c>
      <c r="K78" s="24">
        <f t="shared" ref="K78:K83" si="31">K56-K55</f>
        <v>6.3291139240506328E-3</v>
      </c>
      <c r="L78" s="24">
        <f t="shared" si="20"/>
        <v>-1.0069784688008787E-2</v>
      </c>
      <c r="M78" s="25">
        <f t="shared" si="20"/>
        <v>0</v>
      </c>
    </row>
    <row r="79" spans="1:14" s="22" customFormat="1" x14ac:dyDescent="0.25">
      <c r="A79" s="64" t="s">
        <v>96</v>
      </c>
      <c r="B79" s="24">
        <f t="shared" ref="B79:J79" si="32">B57-B56</f>
        <v>-1.8475576964222702E-3</v>
      </c>
      <c r="C79" s="24">
        <f t="shared" si="32"/>
        <v>-1.7495417247341424E-2</v>
      </c>
      <c r="D79" s="24">
        <f t="shared" si="32"/>
        <v>1.2172484979558335E-3</v>
      </c>
      <c r="E79" s="24">
        <f t="shared" si="32"/>
        <v>2.7207383291601855E-3</v>
      </c>
      <c r="F79" s="24">
        <f t="shared" si="32"/>
        <v>-1.4456632992349569E-4</v>
      </c>
      <c r="G79" s="24">
        <f t="shared" si="32"/>
        <v>1.4716852386211844E-3</v>
      </c>
      <c r="H79" s="24">
        <f t="shared" si="32"/>
        <v>2.1106684168830346E-4</v>
      </c>
      <c r="I79" s="24">
        <f t="shared" si="32"/>
        <v>-1.1854439053726631E-4</v>
      </c>
      <c r="J79" s="24">
        <f t="shared" si="32"/>
        <v>0</v>
      </c>
      <c r="K79" s="24">
        <f t="shared" si="31"/>
        <v>1.6654041207186691E-3</v>
      </c>
      <c r="L79" s="24">
        <f t="shared" si="20"/>
        <v>1.2319942636080272E-2</v>
      </c>
      <c r="M79" s="25">
        <f t="shared" si="20"/>
        <v>0</v>
      </c>
      <c r="N79" s="11"/>
    </row>
    <row r="80" spans="1:14" s="22" customFormat="1" x14ac:dyDescent="0.25">
      <c r="A80" s="64" t="s">
        <v>97</v>
      </c>
      <c r="B80" s="24">
        <f t="shared" ref="B80:J80" si="33">B58-B57</f>
        <v>-5.6543904202472645E-3</v>
      </c>
      <c r="C80" s="24">
        <f t="shared" si="33"/>
        <v>-1.2806291658723115E-2</v>
      </c>
      <c r="D80" s="24">
        <f t="shared" si="33"/>
        <v>-1.1611835124081399E-3</v>
      </c>
      <c r="E80" s="24">
        <f t="shared" si="33"/>
        <v>-1.3644187292942873E-3</v>
      </c>
      <c r="F80" s="24">
        <f t="shared" si="33"/>
        <v>3.2527751499084544E-3</v>
      </c>
      <c r="G80" s="24">
        <f t="shared" si="33"/>
        <v>1.4773896324859806E-3</v>
      </c>
      <c r="H80" s="24">
        <f t="shared" si="33"/>
        <v>-5.193289281050931E-5</v>
      </c>
      <c r="I80" s="24">
        <f t="shared" si="33"/>
        <v>3.5296381693722726E-5</v>
      </c>
      <c r="J80" s="24">
        <f t="shared" si="33"/>
        <v>0</v>
      </c>
      <c r="K80" s="24">
        <f t="shared" si="31"/>
        <v>6.1768667964014722E-4</v>
      </c>
      <c r="L80" s="24">
        <f t="shared" si="20"/>
        <v>1.5655069369755026E-2</v>
      </c>
      <c r="M80" s="25">
        <f t="shared" si="20"/>
        <v>0</v>
      </c>
      <c r="N80" s="11"/>
    </row>
    <row r="81" spans="1:15" s="22" customFormat="1" x14ac:dyDescent="0.25">
      <c r="A81" s="64" t="s">
        <v>98</v>
      </c>
      <c r="B81" s="24">
        <f t="shared" ref="B81:J81" si="34">B59-B58</f>
        <v>1.0624131542380719E-3</v>
      </c>
      <c r="C81" s="24">
        <f t="shared" si="34"/>
        <v>-3.5577813802686389E-3</v>
      </c>
      <c r="D81" s="24">
        <f t="shared" si="34"/>
        <v>-4.1816234367762842E-3</v>
      </c>
      <c r="E81" s="24">
        <f t="shared" si="34"/>
        <v>-1.7296780917091248E-3</v>
      </c>
      <c r="F81" s="24">
        <f t="shared" si="34"/>
        <v>-1.6211208893006021E-3</v>
      </c>
      <c r="G81" s="24">
        <f t="shared" si="34"/>
        <v>-1.7340203798054659E-3</v>
      </c>
      <c r="H81" s="24">
        <f t="shared" si="34"/>
        <v>-8.0621815655396016E-4</v>
      </c>
      <c r="I81" s="24">
        <f t="shared" si="34"/>
        <v>-1.2447892542843909E-4</v>
      </c>
      <c r="J81" s="24">
        <f t="shared" si="34"/>
        <v>0</v>
      </c>
      <c r="K81" s="24">
        <f t="shared" si="31"/>
        <v>-5.2396943029180132E-4</v>
      </c>
      <c r="L81" s="24">
        <f t="shared" si="20"/>
        <v>1.3216477535896276E-2</v>
      </c>
      <c r="M81" s="25">
        <f t="shared" si="20"/>
        <v>0</v>
      </c>
      <c r="N81" s="10"/>
    </row>
    <row r="82" spans="1:15" s="22" customFormat="1" x14ac:dyDescent="0.25">
      <c r="A82" s="64" t="s">
        <v>99</v>
      </c>
      <c r="B82" s="24">
        <f t="shared" ref="B82:J82" si="35">B60-B59</f>
        <v>-2.7029826014913008E-4</v>
      </c>
      <c r="C82" s="24">
        <f t="shared" si="35"/>
        <v>6.6932477216238642E-3</v>
      </c>
      <c r="D82" s="24">
        <f t="shared" si="35"/>
        <v>-1.155240265120136E-3</v>
      </c>
      <c r="E82" s="24">
        <f t="shared" si="35"/>
        <v>-9.8436205468102611E-4</v>
      </c>
      <c r="F82" s="24">
        <f t="shared" si="35"/>
        <v>-5.8512841756420877E-4</v>
      </c>
      <c r="G82" s="24">
        <f t="shared" si="35"/>
        <v>7.2079536039768022E-4</v>
      </c>
      <c r="H82" s="24">
        <f t="shared" si="35"/>
        <v>-6.6849627174813591E-4</v>
      </c>
      <c r="I82" s="24">
        <f t="shared" si="35"/>
        <v>3.3657829328914669E-4</v>
      </c>
      <c r="J82" s="24">
        <f t="shared" si="35"/>
        <v>0</v>
      </c>
      <c r="K82" s="24">
        <f t="shared" si="31"/>
        <v>4.869511184755591E-3</v>
      </c>
      <c r="L82" s="24">
        <f t="shared" si="20"/>
        <v>-8.9566072908037198E-3</v>
      </c>
      <c r="M82" s="25">
        <f t="shared" si="20"/>
        <v>0</v>
      </c>
      <c r="N82" s="10"/>
    </row>
    <row r="83" spans="1:15" s="22" customFormat="1" x14ac:dyDescent="0.25">
      <c r="A83" s="64" t="s">
        <v>479</v>
      </c>
      <c r="B83" s="24">
        <f t="shared" ref="B83:J83" si="36">B61-B60</f>
        <v>1.4084507042253641E-4</v>
      </c>
      <c r="C83" s="24">
        <f t="shared" si="36"/>
        <v>-1.0386019822639543E-2</v>
      </c>
      <c r="D83" s="24">
        <f t="shared" si="36"/>
        <v>-3.8288993218570655E-3</v>
      </c>
      <c r="E83" s="24">
        <f t="shared" si="36"/>
        <v>-9.3375065206051204E-4</v>
      </c>
      <c r="F83" s="24">
        <f t="shared" si="36"/>
        <v>-1.5910276473656759E-3</v>
      </c>
      <c r="G83" s="24">
        <f t="shared" si="36"/>
        <v>-1.366718831507564E-3</v>
      </c>
      <c r="H83" s="24">
        <f t="shared" si="36"/>
        <v>3.7037037037037051E-4</v>
      </c>
      <c r="I83" s="24">
        <f t="shared" si="36"/>
        <v>-3.9123630672926454E-4</v>
      </c>
      <c r="J83" s="24">
        <f t="shared" si="36"/>
        <v>0</v>
      </c>
      <c r="K83" s="24">
        <f t="shared" si="31"/>
        <v>-4.3818466353677532E-4</v>
      </c>
      <c r="L83" s="24">
        <f t="shared" si="20"/>
        <v>1.8424621804903563E-2</v>
      </c>
      <c r="M83" s="25">
        <f t="shared" si="20"/>
        <v>0</v>
      </c>
      <c r="N83" s="10"/>
    </row>
    <row r="84" spans="1:15" s="22" customFormat="1" x14ac:dyDescent="0.25">
      <c r="A84" s="64"/>
      <c r="B84" s="24"/>
      <c r="C84" s="24"/>
      <c r="D84" s="24"/>
      <c r="E84" s="24"/>
      <c r="F84" s="24"/>
      <c r="G84" s="24"/>
      <c r="H84" s="24"/>
      <c r="I84" s="24"/>
      <c r="J84" s="24"/>
      <c r="K84" s="24"/>
      <c r="L84" s="24"/>
      <c r="M84" s="25"/>
      <c r="N84" s="10"/>
    </row>
    <row r="85" spans="1:15" s="22" customFormat="1" ht="14.45" customHeight="1" x14ac:dyDescent="0.25">
      <c r="A85" s="64" t="str">
        <f>CONCATENATE("Note 1: ",'[1]3.3.1'!$AS$33)</f>
        <v xml:space="preserve">Note 1: 2019-2020* data is for the period 1 July 2019 to 27 March 2020 due to discontinuation of Form EX01 on 27 March 2020. </v>
      </c>
      <c r="B85" s="64"/>
      <c r="C85" s="64"/>
      <c r="D85" s="64"/>
      <c r="E85" s="64"/>
      <c r="F85" s="64"/>
      <c r="G85" s="64"/>
      <c r="H85" s="64"/>
      <c r="I85" s="64"/>
      <c r="J85" s="64"/>
      <c r="K85" s="64"/>
      <c r="L85" s="64"/>
      <c r="M85" s="64"/>
      <c r="N85" s="10"/>
    </row>
    <row r="86" spans="1:15" s="22" customFormat="1" x14ac:dyDescent="0.25">
      <c r="A86" s="64" t="str">
        <f>CONCATENATE("Note 2: ",'[1]3.3.1'!$AS$34)</f>
        <v>Note 2: 2019-2020** data is for the period 28 March 2020 (when the Initial Statutory Report was introduced) to 30 June 2020.</v>
      </c>
      <c r="B86" s="64"/>
      <c r="C86" s="64"/>
      <c r="D86" s="64"/>
      <c r="E86" s="64"/>
      <c r="F86" s="64"/>
      <c r="G86" s="64"/>
      <c r="H86" s="64"/>
      <c r="I86" s="64"/>
      <c r="J86" s="64"/>
      <c r="K86" s="64"/>
      <c r="L86" s="64"/>
      <c r="M86" s="64"/>
      <c r="N86" s="10"/>
    </row>
    <row r="87" spans="1:15" s="22" customFormat="1" x14ac:dyDescent="0.25">
      <c r="A87" s="35" t="s">
        <v>234</v>
      </c>
      <c r="B87" s="35"/>
      <c r="C87" s="35"/>
      <c r="D87" s="35"/>
      <c r="E87" s="35"/>
      <c r="F87" s="35"/>
      <c r="G87" s="35"/>
      <c r="H87" s="35"/>
      <c r="I87" s="35"/>
      <c r="J87" s="35"/>
      <c r="K87" s="35"/>
      <c r="L87" s="35"/>
      <c r="M87" s="35"/>
      <c r="N87" s="10"/>
    </row>
    <row r="88" spans="1:15" s="22" customFormat="1" x14ac:dyDescent="0.25">
      <c r="A88" s="35" t="s">
        <v>235</v>
      </c>
      <c r="B88" s="64"/>
      <c r="C88" s="64"/>
      <c r="D88" s="64"/>
      <c r="E88" s="64"/>
      <c r="F88" s="64"/>
      <c r="G88" s="64"/>
      <c r="H88" s="64"/>
      <c r="I88" s="64"/>
      <c r="J88" s="64"/>
      <c r="K88" s="64"/>
      <c r="L88" s="64"/>
      <c r="M88" s="64"/>
      <c r="N88" s="10"/>
    </row>
    <row r="89" spans="1:15" s="22" customFormat="1" x14ac:dyDescent="0.25">
      <c r="A89" s="64"/>
      <c r="B89" s="64"/>
      <c r="C89" s="64"/>
      <c r="D89" s="64"/>
      <c r="E89" s="64"/>
      <c r="F89" s="64"/>
      <c r="G89" s="64"/>
      <c r="H89" s="64"/>
      <c r="I89" s="64"/>
      <c r="J89" s="64"/>
      <c r="K89" s="64"/>
      <c r="L89" s="64"/>
      <c r="M89" s="64"/>
      <c r="N89" s="10"/>
    </row>
    <row r="90" spans="1:15" s="22" customFormat="1" x14ac:dyDescent="0.25">
      <c r="A90" s="219" t="s">
        <v>236</v>
      </c>
      <c r="B90" s="219"/>
      <c r="C90" s="219"/>
      <c r="D90" s="219"/>
      <c r="E90" s="219"/>
      <c r="F90" s="219"/>
      <c r="G90" s="219"/>
      <c r="H90" s="219"/>
      <c r="I90" s="219"/>
      <c r="J90" s="219"/>
      <c r="K90" s="219"/>
      <c r="L90" s="219"/>
      <c r="M90" s="219"/>
      <c r="N90" s="2"/>
      <c r="O90" s="2"/>
    </row>
    <row r="91" spans="1:15" s="22" customFormat="1" x14ac:dyDescent="0.25">
      <c r="A91" s="64"/>
      <c r="M91" s="10"/>
    </row>
    <row r="92" spans="1:15" s="22" customFormat="1" x14ac:dyDescent="0.25">
      <c r="A92" s="64"/>
      <c r="M92" s="10"/>
    </row>
    <row r="93" spans="1:15" s="22" customFormat="1" x14ac:dyDescent="0.25">
      <c r="A93" s="64"/>
      <c r="M93" s="10"/>
    </row>
    <row r="94" spans="1:15" s="22" customFormat="1" x14ac:dyDescent="0.25">
      <c r="A94" s="64"/>
      <c r="M94" s="10"/>
    </row>
    <row r="95" spans="1:15" s="22" customFormat="1" x14ac:dyDescent="0.25">
      <c r="A95" s="64"/>
      <c r="M95" s="10"/>
    </row>
    <row r="96" spans="1:15" s="22" customFormat="1" x14ac:dyDescent="0.25">
      <c r="A96" s="64"/>
      <c r="M96" s="10"/>
    </row>
    <row r="97" spans="1:13" s="22" customFormat="1" x14ac:dyDescent="0.25">
      <c r="A97" s="64"/>
      <c r="M97" s="10"/>
    </row>
    <row r="98" spans="1:13" s="22" customFormat="1" x14ac:dyDescent="0.25">
      <c r="A98" s="64"/>
      <c r="M98" s="10"/>
    </row>
    <row r="99" spans="1:13" s="22" customFormat="1" x14ac:dyDescent="0.25">
      <c r="A99" s="64"/>
      <c r="M99" s="10"/>
    </row>
    <row r="100" spans="1:13" s="22" customFormat="1" x14ac:dyDescent="0.25">
      <c r="A100" s="64"/>
      <c r="M100" s="10"/>
    </row>
    <row r="101" spans="1:13" s="22" customFormat="1" x14ac:dyDescent="0.25">
      <c r="A101" s="64"/>
      <c r="M101" s="10"/>
    </row>
    <row r="102" spans="1:13" s="22" customFormat="1" x14ac:dyDescent="0.25">
      <c r="A102" s="64"/>
      <c r="M102" s="10"/>
    </row>
    <row r="103" spans="1:13" s="22" customFormat="1" x14ac:dyDescent="0.25">
      <c r="A103" s="64"/>
      <c r="M103" s="10"/>
    </row>
    <row r="104" spans="1:13" s="22" customFormat="1" x14ac:dyDescent="0.25">
      <c r="A104" s="64"/>
      <c r="M104" s="10"/>
    </row>
    <row r="105" spans="1:13" s="22" customFormat="1" x14ac:dyDescent="0.25">
      <c r="A105" s="64"/>
      <c r="M105" s="10"/>
    </row>
    <row r="106" spans="1:13" s="22" customFormat="1" x14ac:dyDescent="0.25">
      <c r="A106" s="64"/>
      <c r="M106" s="10"/>
    </row>
    <row r="107" spans="1:13" s="22" customFormat="1" x14ac:dyDescent="0.25">
      <c r="A107" s="64"/>
      <c r="M107" s="10"/>
    </row>
    <row r="108" spans="1:13" s="22" customFormat="1" x14ac:dyDescent="0.25">
      <c r="A108" s="64"/>
      <c r="M108" s="10"/>
    </row>
    <row r="109" spans="1:13" s="22" customFormat="1" x14ac:dyDescent="0.25">
      <c r="A109" s="64"/>
      <c r="M109" s="10"/>
    </row>
    <row r="110" spans="1:13" s="22" customFormat="1" x14ac:dyDescent="0.25">
      <c r="A110" s="64"/>
      <c r="M110" s="10"/>
    </row>
    <row r="111" spans="1:13" s="22" customFormat="1" x14ac:dyDescent="0.25">
      <c r="A111" s="64"/>
      <c r="M111" s="10"/>
    </row>
    <row r="112" spans="1:13" s="22" customFormat="1" x14ac:dyDescent="0.25">
      <c r="A112" s="211" t="s">
        <v>216</v>
      </c>
      <c r="B112" s="211"/>
      <c r="C112" s="211"/>
      <c r="D112" s="211"/>
      <c r="E112" s="211"/>
      <c r="F112" s="211"/>
      <c r="G112" s="211"/>
      <c r="H112" s="211"/>
      <c r="I112" s="211"/>
      <c r="J112" s="211"/>
      <c r="K112" s="211"/>
      <c r="L112" s="211"/>
      <c r="M112" s="211"/>
    </row>
    <row r="113" spans="1:14" s="22" customFormat="1" ht="15" customHeight="1" x14ac:dyDescent="0.25">
      <c r="A113" s="2"/>
      <c r="B113" s="229" t="s">
        <v>237</v>
      </c>
      <c r="C113" s="229"/>
      <c r="D113" s="229"/>
      <c r="E113" s="229"/>
      <c r="F113" s="229"/>
      <c r="G113" s="229"/>
      <c r="H113" s="229"/>
      <c r="I113" s="229"/>
      <c r="J113" s="229"/>
      <c r="K113" s="229"/>
      <c r="L113" s="229"/>
      <c r="M113" s="229"/>
    </row>
    <row r="114" spans="1:14" s="22" customFormat="1" ht="15" customHeight="1" x14ac:dyDescent="0.25">
      <c r="A114" s="2"/>
      <c r="B114" s="229"/>
      <c r="C114" s="229"/>
      <c r="D114" s="229"/>
      <c r="E114" s="229"/>
      <c r="F114" s="229"/>
      <c r="G114" s="229"/>
      <c r="H114" s="229"/>
      <c r="I114" s="229"/>
      <c r="J114" s="229"/>
      <c r="K114" s="229"/>
      <c r="L114" s="229"/>
      <c r="M114" s="229"/>
    </row>
    <row r="115" spans="1:14" s="22" customFormat="1" ht="25.5" customHeight="1" x14ac:dyDescent="0.25">
      <c r="A115" s="86" t="s">
        <v>44</v>
      </c>
      <c r="B115" s="9" t="s">
        <v>222</v>
      </c>
      <c r="C115" s="9" t="s">
        <v>223</v>
      </c>
      <c r="D115" s="9" t="s">
        <v>224</v>
      </c>
      <c r="E115" s="9" t="s">
        <v>225</v>
      </c>
      <c r="F115" s="9" t="s">
        <v>226</v>
      </c>
      <c r="G115" s="9" t="s">
        <v>227</v>
      </c>
      <c r="H115" s="9" t="s">
        <v>228</v>
      </c>
      <c r="I115" s="9" t="s">
        <v>229</v>
      </c>
      <c r="J115" s="9" t="s">
        <v>230</v>
      </c>
      <c r="K115" s="9" t="s">
        <v>231</v>
      </c>
      <c r="L115" s="9" t="s">
        <v>232</v>
      </c>
      <c r="M115" s="47" t="s">
        <v>238</v>
      </c>
      <c r="N115" s="9"/>
    </row>
    <row r="116" spans="1:14" s="22" customFormat="1" x14ac:dyDescent="0.25">
      <c r="A116" s="215" t="s">
        <v>55</v>
      </c>
      <c r="B116" s="215"/>
      <c r="C116" s="215"/>
      <c r="D116" s="215"/>
      <c r="E116" s="215"/>
      <c r="F116" s="215"/>
      <c r="G116" s="215"/>
      <c r="H116" s="215"/>
      <c r="I116" s="215"/>
      <c r="J116" s="215"/>
      <c r="K116" s="215"/>
      <c r="L116" s="215"/>
      <c r="M116" s="215"/>
      <c r="N116" s="9"/>
    </row>
    <row r="117" spans="1:14" s="22" customFormat="1" x14ac:dyDescent="0.25">
      <c r="A117" s="64" t="s">
        <v>56</v>
      </c>
      <c r="B117" s="10">
        <v>208</v>
      </c>
      <c r="C117" s="10">
        <v>668</v>
      </c>
      <c r="D117" s="10">
        <v>407</v>
      </c>
      <c r="E117" s="10">
        <v>91</v>
      </c>
      <c r="F117" s="10">
        <v>12</v>
      </c>
      <c r="G117" s="10">
        <v>3</v>
      </c>
      <c r="H117" s="10">
        <v>3</v>
      </c>
      <c r="I117" s="10">
        <v>1</v>
      </c>
      <c r="J117" s="10">
        <v>17</v>
      </c>
      <c r="K117" s="10"/>
      <c r="L117" s="10">
        <v>3161</v>
      </c>
      <c r="M117" s="11">
        <v>4571</v>
      </c>
      <c r="N117" s="10"/>
    </row>
    <row r="118" spans="1:14" s="22" customFormat="1" x14ac:dyDescent="0.25">
      <c r="A118" s="64" t="s">
        <v>61</v>
      </c>
      <c r="B118" s="10">
        <v>260</v>
      </c>
      <c r="C118" s="10">
        <v>676</v>
      </c>
      <c r="D118" s="10">
        <v>489</v>
      </c>
      <c r="E118" s="10">
        <v>120</v>
      </c>
      <c r="F118" s="10">
        <v>18</v>
      </c>
      <c r="G118" s="10">
        <v>14</v>
      </c>
      <c r="H118" s="10">
        <v>2</v>
      </c>
      <c r="I118" s="10">
        <v>0</v>
      </c>
      <c r="J118" s="10">
        <v>22</v>
      </c>
      <c r="K118" s="10"/>
      <c r="L118" s="10">
        <v>4132</v>
      </c>
      <c r="M118" s="11">
        <v>5733</v>
      </c>
      <c r="N118" s="10"/>
    </row>
    <row r="119" spans="1:14" s="22" customFormat="1" x14ac:dyDescent="0.25">
      <c r="A119" s="64" t="s">
        <v>62</v>
      </c>
      <c r="B119" s="10">
        <v>258</v>
      </c>
      <c r="C119" s="10">
        <v>847</v>
      </c>
      <c r="D119" s="10">
        <v>531</v>
      </c>
      <c r="E119" s="10">
        <v>123</v>
      </c>
      <c r="F119" s="10">
        <v>18</v>
      </c>
      <c r="G119" s="10">
        <v>10</v>
      </c>
      <c r="H119" s="10">
        <v>3</v>
      </c>
      <c r="I119" s="10">
        <v>1</v>
      </c>
      <c r="J119" s="10">
        <v>8</v>
      </c>
      <c r="K119" s="10"/>
      <c r="L119" s="10">
        <v>5022</v>
      </c>
      <c r="M119" s="11">
        <v>6821</v>
      </c>
      <c r="N119" s="10"/>
    </row>
    <row r="120" spans="1:14" s="22" customFormat="1" x14ac:dyDescent="0.25">
      <c r="A120" s="64" t="s">
        <v>63</v>
      </c>
      <c r="B120" s="10">
        <v>217</v>
      </c>
      <c r="C120" s="10">
        <v>846</v>
      </c>
      <c r="D120" s="10">
        <v>448</v>
      </c>
      <c r="E120" s="10">
        <v>107</v>
      </c>
      <c r="F120" s="10">
        <v>23</v>
      </c>
      <c r="G120" s="10">
        <v>12</v>
      </c>
      <c r="H120" s="10">
        <v>4</v>
      </c>
      <c r="I120" s="10">
        <v>0</v>
      </c>
      <c r="J120" s="10">
        <v>4</v>
      </c>
      <c r="K120" s="10"/>
      <c r="L120" s="10">
        <v>5236</v>
      </c>
      <c r="M120" s="11">
        <v>6897</v>
      </c>
      <c r="N120" s="10"/>
    </row>
    <row r="121" spans="1:14" s="22" customFormat="1" x14ac:dyDescent="0.25">
      <c r="A121" s="64" t="s">
        <v>64</v>
      </c>
      <c r="B121" s="10">
        <v>192</v>
      </c>
      <c r="C121" s="10">
        <v>933</v>
      </c>
      <c r="D121" s="10">
        <v>557</v>
      </c>
      <c r="E121" s="10">
        <v>164</v>
      </c>
      <c r="F121" s="10">
        <v>28</v>
      </c>
      <c r="G121" s="10">
        <v>16</v>
      </c>
      <c r="H121" s="10">
        <v>11</v>
      </c>
      <c r="I121" s="10">
        <v>1</v>
      </c>
      <c r="J121" s="10">
        <v>4</v>
      </c>
      <c r="K121" s="10"/>
      <c r="L121" s="10">
        <v>5784</v>
      </c>
      <c r="M121" s="11">
        <v>7690</v>
      </c>
      <c r="N121" s="10"/>
    </row>
    <row r="122" spans="1:14" s="22" customFormat="1" x14ac:dyDescent="0.25">
      <c r="A122" s="64" t="s">
        <v>65</v>
      </c>
      <c r="B122" s="10">
        <v>217</v>
      </c>
      <c r="C122" s="10">
        <v>996</v>
      </c>
      <c r="D122" s="10">
        <v>672</v>
      </c>
      <c r="E122" s="10">
        <v>210</v>
      </c>
      <c r="F122" s="10">
        <v>51</v>
      </c>
      <c r="G122" s="10">
        <v>22</v>
      </c>
      <c r="H122" s="10">
        <v>15</v>
      </c>
      <c r="I122" s="10">
        <v>9</v>
      </c>
      <c r="J122" s="10">
        <v>2</v>
      </c>
      <c r="K122" s="10"/>
      <c r="L122" s="10">
        <v>5678</v>
      </c>
      <c r="M122" s="11">
        <v>7872</v>
      </c>
      <c r="N122" s="10"/>
    </row>
    <row r="123" spans="1:14" s="22" customFormat="1" x14ac:dyDescent="0.25">
      <c r="A123" s="64" t="s">
        <v>66</v>
      </c>
      <c r="B123" s="10">
        <v>205</v>
      </c>
      <c r="C123" s="10">
        <v>974</v>
      </c>
      <c r="D123" s="10">
        <v>720</v>
      </c>
      <c r="E123" s="10">
        <v>216</v>
      </c>
      <c r="F123" s="10">
        <v>37</v>
      </c>
      <c r="G123" s="10">
        <v>48</v>
      </c>
      <c r="H123" s="10">
        <v>16</v>
      </c>
      <c r="I123" s="10">
        <v>3</v>
      </c>
      <c r="J123" s="10">
        <v>1</v>
      </c>
      <c r="K123" s="10"/>
      <c r="L123" s="10">
        <v>5805</v>
      </c>
      <c r="M123" s="11">
        <f t="shared" ref="M123:M128" si="37">SUM(B123:L123)</f>
        <v>8025</v>
      </c>
      <c r="N123" s="10"/>
    </row>
    <row r="124" spans="1:14" s="22" customFormat="1" x14ac:dyDescent="0.25">
      <c r="A124" s="64" t="s">
        <v>69</v>
      </c>
      <c r="B124" s="10">
        <v>232</v>
      </c>
      <c r="C124" s="10">
        <v>1098</v>
      </c>
      <c r="D124" s="10">
        <v>886</v>
      </c>
      <c r="E124" s="10">
        <v>288</v>
      </c>
      <c r="F124" s="10">
        <v>54</v>
      </c>
      <c r="G124" s="10">
        <v>23</v>
      </c>
      <c r="H124" s="10">
        <v>9</v>
      </c>
      <c r="I124" s="10">
        <v>5</v>
      </c>
      <c r="J124" s="10">
        <v>2</v>
      </c>
      <c r="K124" s="10"/>
      <c r="L124" s="10">
        <v>7446</v>
      </c>
      <c r="M124" s="11">
        <f t="shared" si="37"/>
        <v>10043</v>
      </c>
      <c r="N124" s="10"/>
    </row>
    <row r="125" spans="1:14" s="22" customFormat="1" x14ac:dyDescent="0.25">
      <c r="A125" s="64" t="s">
        <v>70</v>
      </c>
      <c r="B125" s="10">
        <v>211</v>
      </c>
      <c r="C125" s="10">
        <v>936</v>
      </c>
      <c r="D125" s="10">
        <v>815</v>
      </c>
      <c r="E125" s="10">
        <v>257</v>
      </c>
      <c r="F125" s="10">
        <v>42</v>
      </c>
      <c r="G125" s="10">
        <v>25</v>
      </c>
      <c r="H125" s="10">
        <v>26</v>
      </c>
      <c r="I125" s="10">
        <v>6</v>
      </c>
      <c r="J125" s="10">
        <v>2</v>
      </c>
      <c r="K125" s="10"/>
      <c r="L125" s="10">
        <v>6902</v>
      </c>
      <c r="M125" s="11">
        <f t="shared" si="37"/>
        <v>9222</v>
      </c>
      <c r="N125" s="10"/>
    </row>
    <row r="126" spans="1:14" s="22" customFormat="1" x14ac:dyDescent="0.25">
      <c r="A126" s="64" t="s">
        <v>71</v>
      </c>
      <c r="B126" s="10">
        <v>201</v>
      </c>
      <c r="C126" s="10">
        <v>851</v>
      </c>
      <c r="D126" s="10">
        <v>706</v>
      </c>
      <c r="E126" s="10">
        <v>306</v>
      </c>
      <c r="F126" s="10">
        <v>62</v>
      </c>
      <c r="G126" s="10">
        <v>35</v>
      </c>
      <c r="H126" s="10">
        <v>12</v>
      </c>
      <c r="I126" s="10">
        <v>6</v>
      </c>
      <c r="J126" s="10">
        <v>1</v>
      </c>
      <c r="K126" s="10"/>
      <c r="L126" s="10">
        <v>7256</v>
      </c>
      <c r="M126" s="11">
        <f t="shared" si="37"/>
        <v>9436</v>
      </c>
      <c r="N126" s="10"/>
    </row>
    <row r="127" spans="1:14" s="22" customFormat="1" x14ac:dyDescent="0.25">
      <c r="A127" s="64" t="s">
        <v>72</v>
      </c>
      <c r="B127" s="10">
        <v>173</v>
      </c>
      <c r="C127" s="10">
        <v>776</v>
      </c>
      <c r="D127" s="10">
        <v>678</v>
      </c>
      <c r="E127" s="10">
        <v>253</v>
      </c>
      <c r="F127" s="10">
        <v>49</v>
      </c>
      <c r="G127" s="10">
        <v>35</v>
      </c>
      <c r="H127" s="10">
        <v>15</v>
      </c>
      <c r="I127" s="10">
        <v>2</v>
      </c>
      <c r="J127" s="10">
        <v>0</v>
      </c>
      <c r="K127" s="10"/>
      <c r="L127" s="10">
        <v>6337</v>
      </c>
      <c r="M127" s="11">
        <f t="shared" si="37"/>
        <v>8318</v>
      </c>
      <c r="N127" s="10"/>
    </row>
    <row r="128" spans="1:14" s="22" customFormat="1" x14ac:dyDescent="0.25">
      <c r="A128" s="64" t="s">
        <v>73</v>
      </c>
      <c r="B128" s="10">
        <v>203</v>
      </c>
      <c r="C128" s="10">
        <v>762</v>
      </c>
      <c r="D128" s="10">
        <v>685</v>
      </c>
      <c r="E128" s="10">
        <v>280</v>
      </c>
      <c r="F128" s="10">
        <v>47</v>
      </c>
      <c r="G128" s="10">
        <v>49</v>
      </c>
      <c r="H128" s="10">
        <v>17</v>
      </c>
      <c r="I128" s="10">
        <v>1</v>
      </c>
      <c r="J128" s="10">
        <v>4</v>
      </c>
      <c r="K128" s="10"/>
      <c r="L128" s="10">
        <v>7383</v>
      </c>
      <c r="M128" s="11">
        <f t="shared" si="37"/>
        <v>9431</v>
      </c>
      <c r="N128" s="10"/>
    </row>
    <row r="129" spans="1:14" s="22" customFormat="1" x14ac:dyDescent="0.25">
      <c r="A129" s="64" t="s">
        <v>74</v>
      </c>
      <c r="B129" s="10">
        <v>149</v>
      </c>
      <c r="C129" s="10">
        <v>640</v>
      </c>
      <c r="D129" s="10">
        <v>630</v>
      </c>
      <c r="E129" s="10">
        <v>228</v>
      </c>
      <c r="F129" s="10">
        <v>53</v>
      </c>
      <c r="G129" s="10">
        <v>35</v>
      </c>
      <c r="H129" s="10">
        <v>13</v>
      </c>
      <c r="I129" s="10">
        <v>3</v>
      </c>
      <c r="J129" s="10">
        <v>0</v>
      </c>
      <c r="K129" s="10"/>
      <c r="L129" s="10">
        <v>5993</v>
      </c>
      <c r="M129" s="11">
        <f t="shared" ref="M129" si="38">SUM(B129:L129)</f>
        <v>7744</v>
      </c>
      <c r="N129" s="10"/>
    </row>
    <row r="130" spans="1:14" s="22" customFormat="1" x14ac:dyDescent="0.25">
      <c r="A130" s="64" t="s">
        <v>75</v>
      </c>
      <c r="B130" s="10">
        <v>102</v>
      </c>
      <c r="C130" s="10">
        <v>671</v>
      </c>
      <c r="D130" s="10">
        <v>590</v>
      </c>
      <c r="E130" s="10">
        <v>191</v>
      </c>
      <c r="F130" s="10">
        <v>51</v>
      </c>
      <c r="G130" s="10">
        <v>27</v>
      </c>
      <c r="H130" s="10">
        <v>15</v>
      </c>
      <c r="I130" s="10">
        <v>3</v>
      </c>
      <c r="J130" s="10">
        <v>3</v>
      </c>
      <c r="K130" s="10"/>
      <c r="L130" s="10">
        <v>5935</v>
      </c>
      <c r="M130" s="11">
        <f>SUM(B130:L130)</f>
        <v>7588</v>
      </c>
      <c r="N130" s="10"/>
    </row>
    <row r="131" spans="1:14" s="22" customFormat="1" x14ac:dyDescent="0.25">
      <c r="A131" s="64" t="s">
        <v>76</v>
      </c>
      <c r="B131" s="10">
        <v>100</v>
      </c>
      <c r="C131" s="10">
        <v>667</v>
      </c>
      <c r="D131" s="10">
        <v>651</v>
      </c>
      <c r="E131" s="10">
        <v>236</v>
      </c>
      <c r="F131" s="10">
        <v>30</v>
      </c>
      <c r="G131" s="10">
        <v>11</v>
      </c>
      <c r="H131" s="10">
        <v>8</v>
      </c>
      <c r="I131" s="10">
        <v>2</v>
      </c>
      <c r="J131" s="10">
        <v>3</v>
      </c>
      <c r="K131" s="10"/>
      <c r="L131" s="10">
        <v>5766</v>
      </c>
      <c r="M131" s="11">
        <v>7474</v>
      </c>
      <c r="N131" s="10"/>
    </row>
    <row r="132" spans="1:14" s="22" customFormat="1" x14ac:dyDescent="0.25">
      <c r="A132" s="23" t="s">
        <v>77</v>
      </c>
      <c r="B132" s="10">
        <v>76</v>
      </c>
      <c r="C132" s="10">
        <v>482</v>
      </c>
      <c r="D132" s="10">
        <v>545</v>
      </c>
      <c r="E132" s="10">
        <v>177</v>
      </c>
      <c r="F132" s="10">
        <v>36</v>
      </c>
      <c r="G132" s="10">
        <v>19</v>
      </c>
      <c r="H132" s="10">
        <v>9</v>
      </c>
      <c r="I132" s="10">
        <v>0</v>
      </c>
      <c r="J132" s="10">
        <v>1</v>
      </c>
      <c r="K132" s="10"/>
      <c r="L132" s="10">
        <v>4488</v>
      </c>
      <c r="M132" s="11">
        <f t="shared" ref="M132:M138" si="39">SUM(B132:L132)</f>
        <v>5833</v>
      </c>
      <c r="N132" s="10"/>
    </row>
    <row r="133" spans="1:14" s="22" customFormat="1" x14ac:dyDescent="0.25">
      <c r="A133" s="23" t="s">
        <v>95</v>
      </c>
      <c r="B133" s="10">
        <v>13</v>
      </c>
      <c r="C133" s="10">
        <v>135</v>
      </c>
      <c r="D133" s="10">
        <v>161</v>
      </c>
      <c r="E133" s="10">
        <v>76</v>
      </c>
      <c r="F133" s="10">
        <v>10</v>
      </c>
      <c r="G133" s="10">
        <v>19</v>
      </c>
      <c r="H133" s="10">
        <v>3</v>
      </c>
      <c r="I133" s="10">
        <v>0</v>
      </c>
      <c r="J133" s="10" t="s">
        <v>233</v>
      </c>
      <c r="K133" s="10">
        <v>8</v>
      </c>
      <c r="L133" s="10">
        <v>1313</v>
      </c>
      <c r="M133" s="11">
        <f t="shared" si="39"/>
        <v>1738</v>
      </c>
    </row>
    <row r="134" spans="1:14" s="22" customFormat="1" x14ac:dyDescent="0.25">
      <c r="A134" s="64" t="s">
        <v>96</v>
      </c>
      <c r="B134" s="10">
        <v>34</v>
      </c>
      <c r="C134" s="10">
        <v>354</v>
      </c>
      <c r="D134" s="10">
        <v>402</v>
      </c>
      <c r="E134" s="10">
        <v>152</v>
      </c>
      <c r="F134" s="10">
        <v>33</v>
      </c>
      <c r="G134" s="10">
        <v>25</v>
      </c>
      <c r="H134" s="10">
        <v>14</v>
      </c>
      <c r="I134" s="10">
        <v>1</v>
      </c>
      <c r="J134" s="10">
        <v>0</v>
      </c>
      <c r="K134" s="10">
        <v>38</v>
      </c>
      <c r="L134" s="10">
        <v>3325</v>
      </c>
      <c r="M134" s="11">
        <f t="shared" si="39"/>
        <v>4378</v>
      </c>
      <c r="N134" s="10"/>
    </row>
    <row r="135" spans="1:14" s="22" customFormat="1" x14ac:dyDescent="0.25">
      <c r="A135" s="64" t="s">
        <v>97</v>
      </c>
      <c r="B135" s="10">
        <v>31</v>
      </c>
      <c r="C135" s="10">
        <v>245</v>
      </c>
      <c r="D135" s="10">
        <v>333</v>
      </c>
      <c r="E135" s="10">
        <v>139</v>
      </c>
      <c r="F135" s="10">
        <v>38</v>
      </c>
      <c r="G135" s="10">
        <v>29</v>
      </c>
      <c r="H135" s="10">
        <v>11</v>
      </c>
      <c r="I135" s="10">
        <v>3</v>
      </c>
      <c r="J135" s="10" t="s">
        <v>233</v>
      </c>
      <c r="K135" s="10">
        <v>22</v>
      </c>
      <c r="L135" s="10">
        <v>3213</v>
      </c>
      <c r="M135" s="11">
        <f t="shared" si="39"/>
        <v>4064</v>
      </c>
      <c r="N135" s="10"/>
    </row>
    <row r="136" spans="1:14" s="22" customFormat="1" x14ac:dyDescent="0.25">
      <c r="A136" s="64" t="s">
        <v>98</v>
      </c>
      <c r="B136" s="10">
        <v>27</v>
      </c>
      <c r="C136" s="10">
        <v>336</v>
      </c>
      <c r="D136" s="10">
        <v>474</v>
      </c>
      <c r="E136" s="10">
        <v>218</v>
      </c>
      <c r="F136" s="10">
        <v>53</v>
      </c>
      <c r="G136" s="10">
        <v>37</v>
      </c>
      <c r="H136" s="10">
        <v>20</v>
      </c>
      <c r="I136" s="10">
        <v>2</v>
      </c>
      <c r="J136" s="10">
        <v>0</v>
      </c>
      <c r="K136" s="10">
        <v>52</v>
      </c>
      <c r="L136" s="10">
        <v>4221</v>
      </c>
      <c r="M136" s="11">
        <f t="shared" si="39"/>
        <v>5440</v>
      </c>
      <c r="N136" s="10"/>
    </row>
    <row r="137" spans="1:14" s="22" customFormat="1" x14ac:dyDescent="0.25">
      <c r="A137" s="64" t="s">
        <v>99</v>
      </c>
      <c r="B137" s="10">
        <v>54</v>
      </c>
      <c r="C137" s="10">
        <v>499</v>
      </c>
      <c r="D137" s="10">
        <v>648</v>
      </c>
      <c r="E137" s="10">
        <v>274</v>
      </c>
      <c r="F137" s="10">
        <v>59</v>
      </c>
      <c r="G137" s="10">
        <v>48</v>
      </c>
      <c r="H137" s="10">
        <v>26</v>
      </c>
      <c r="I137" s="10">
        <v>10</v>
      </c>
      <c r="J137" s="10">
        <v>0</v>
      </c>
      <c r="K137" s="10">
        <v>79</v>
      </c>
      <c r="L137" s="10">
        <v>5403</v>
      </c>
      <c r="M137" s="11">
        <f t="shared" si="39"/>
        <v>7100</v>
      </c>
      <c r="N137" s="10"/>
    </row>
    <row r="138" spans="1:14" s="22" customFormat="1" x14ac:dyDescent="0.25">
      <c r="A138" s="64" t="s">
        <v>479</v>
      </c>
      <c r="B138" s="10">
        <v>74</v>
      </c>
      <c r="C138" s="10">
        <v>620</v>
      </c>
      <c r="D138" s="10">
        <v>759</v>
      </c>
      <c r="E138" s="10">
        <v>380</v>
      </c>
      <c r="F138" s="10">
        <v>87</v>
      </c>
      <c r="G138" s="10">
        <v>40</v>
      </c>
      <c r="H138" s="10">
        <v>19</v>
      </c>
      <c r="I138" s="10">
        <v>3</v>
      </c>
      <c r="J138" s="10">
        <v>1</v>
      </c>
      <c r="K138" s="10">
        <v>105</v>
      </c>
      <c r="L138" s="10">
        <v>7497</v>
      </c>
      <c r="M138" s="11">
        <f t="shared" si="39"/>
        <v>9585</v>
      </c>
      <c r="N138" s="10"/>
    </row>
    <row r="139" spans="1:14" s="22" customFormat="1" x14ac:dyDescent="0.25">
      <c r="A139" s="209" t="s">
        <v>100</v>
      </c>
      <c r="B139" s="209"/>
      <c r="C139" s="209"/>
      <c r="D139" s="209"/>
      <c r="E139" s="209"/>
      <c r="F139" s="209"/>
      <c r="G139" s="209"/>
      <c r="H139" s="209"/>
      <c r="I139" s="209"/>
      <c r="J139" s="209"/>
      <c r="K139" s="209"/>
      <c r="L139" s="209"/>
      <c r="M139" s="209"/>
      <c r="N139" s="10"/>
    </row>
    <row r="140" spans="1:14" s="22" customFormat="1" x14ac:dyDescent="0.25">
      <c r="A140" s="64" t="s">
        <v>56</v>
      </c>
      <c r="B140" s="24">
        <v>4.5504266024939836E-2</v>
      </c>
      <c r="C140" s="24">
        <v>0.14613870050317218</v>
      </c>
      <c r="D140" s="24">
        <v>8.9039597462262088E-2</v>
      </c>
      <c r="E140" s="24">
        <v>1.9908116385911178E-2</v>
      </c>
      <c r="F140" s="24">
        <v>2.6252461168234523E-3</v>
      </c>
      <c r="G140" s="24">
        <v>6.5631152920586308E-4</v>
      </c>
      <c r="H140" s="24">
        <v>6.5631152920586308E-4</v>
      </c>
      <c r="I140" s="24">
        <v>2.1877050973528769E-4</v>
      </c>
      <c r="J140" s="24">
        <v>3.7190986654998905E-3</v>
      </c>
      <c r="K140" s="24"/>
      <c r="L140" s="24">
        <v>0.69153358127324438</v>
      </c>
      <c r="M140" s="25">
        <v>1</v>
      </c>
      <c r="N140" s="10"/>
    </row>
    <row r="141" spans="1:14" s="22" customFormat="1" x14ac:dyDescent="0.25">
      <c r="A141" s="64" t="s">
        <v>61</v>
      </c>
      <c r="B141" s="24">
        <v>4.5351473922902494E-2</v>
      </c>
      <c r="C141" s="24">
        <v>0.11791383219954649</v>
      </c>
      <c r="D141" s="24">
        <v>8.5295656724228147E-2</v>
      </c>
      <c r="E141" s="24">
        <v>2.0931449502878074E-2</v>
      </c>
      <c r="F141" s="24">
        <v>3.1397174254317113E-3</v>
      </c>
      <c r="G141" s="24">
        <v>2.442002442002442E-3</v>
      </c>
      <c r="H141" s="24">
        <v>3.4885749171463456E-4</v>
      </c>
      <c r="I141" s="24">
        <v>0</v>
      </c>
      <c r="J141" s="24">
        <v>3.8374324088609802E-3</v>
      </c>
      <c r="K141" s="24"/>
      <c r="L141" s="24">
        <v>0.72073957788243503</v>
      </c>
      <c r="M141" s="25">
        <v>1</v>
      </c>
      <c r="N141" s="10"/>
    </row>
    <row r="142" spans="1:14" s="22" customFormat="1" x14ac:dyDescent="0.25">
      <c r="A142" s="64" t="s">
        <v>62</v>
      </c>
      <c r="B142" s="24">
        <v>3.7824365928749451E-2</v>
      </c>
      <c r="C142" s="24">
        <v>0.12417534085911157</v>
      </c>
      <c r="D142" s="24">
        <v>7.7847822899868052E-2</v>
      </c>
      <c r="E142" s="24">
        <v>1.8032546547427062E-2</v>
      </c>
      <c r="F142" s="24">
        <v>2.6389092508429849E-3</v>
      </c>
      <c r="G142" s="24">
        <v>1.4660606949127694E-3</v>
      </c>
      <c r="H142" s="24">
        <v>4.3981820847383083E-4</v>
      </c>
      <c r="I142" s="24">
        <v>1.4660606949127694E-4</v>
      </c>
      <c r="J142" s="24">
        <v>1.1728485559302155E-3</v>
      </c>
      <c r="K142" s="24"/>
      <c r="L142" s="24">
        <v>0.73625568098519278</v>
      </c>
      <c r="M142" s="25">
        <v>1</v>
      </c>
      <c r="N142" s="10"/>
    </row>
    <row r="143" spans="1:14" s="22" customFormat="1" x14ac:dyDescent="0.25">
      <c r="A143" s="64" t="s">
        <v>63</v>
      </c>
      <c r="B143" s="24">
        <v>3.1462954907930982E-2</v>
      </c>
      <c r="C143" s="24">
        <v>0.12266202696824706</v>
      </c>
      <c r="D143" s="24">
        <v>6.4955777874438167E-2</v>
      </c>
      <c r="E143" s="24">
        <v>1.5513991590546615E-2</v>
      </c>
      <c r="F143" s="24">
        <v>3.3347832390894592E-3</v>
      </c>
      <c r="G143" s="24">
        <v>1.7398869073510222E-3</v>
      </c>
      <c r="H143" s="24">
        <v>5.7996230245034076E-4</v>
      </c>
      <c r="I143" s="24">
        <v>0</v>
      </c>
      <c r="J143" s="24">
        <v>5.7996230245034076E-4</v>
      </c>
      <c r="K143" s="24"/>
      <c r="L143" s="24">
        <v>0.75917065390749605</v>
      </c>
      <c r="M143" s="25">
        <v>1</v>
      </c>
      <c r="N143" s="10"/>
    </row>
    <row r="144" spans="1:14" s="22" customFormat="1" x14ac:dyDescent="0.25">
      <c r="A144" s="64" t="s">
        <v>64</v>
      </c>
      <c r="B144" s="24">
        <v>2.4967490247074123E-2</v>
      </c>
      <c r="C144" s="24">
        <v>0.12132639791937581</v>
      </c>
      <c r="D144" s="24">
        <v>7.2431729518855653E-2</v>
      </c>
      <c r="E144" s="24">
        <v>2.1326397919375812E-2</v>
      </c>
      <c r="F144" s="24">
        <v>3.6410923276983093E-3</v>
      </c>
      <c r="G144" s="24">
        <v>2.0806241872561768E-3</v>
      </c>
      <c r="H144" s="24">
        <v>1.4304291287386215E-3</v>
      </c>
      <c r="I144" s="24">
        <v>1.3003901170351105E-4</v>
      </c>
      <c r="J144" s="24">
        <v>5.201560468140442E-4</v>
      </c>
      <c r="K144" s="24"/>
      <c r="L144" s="24">
        <v>0.75214564369310788</v>
      </c>
      <c r="M144" s="25">
        <v>1</v>
      </c>
      <c r="N144" s="10"/>
    </row>
    <row r="145" spans="1:14" s="22" customFormat="1" x14ac:dyDescent="0.25">
      <c r="A145" s="64" t="s">
        <v>65</v>
      </c>
      <c r="B145" s="24">
        <v>2.7566056910569105E-2</v>
      </c>
      <c r="C145" s="24">
        <v>0.12652439024390244</v>
      </c>
      <c r="D145" s="24">
        <v>8.5365853658536592E-2</v>
      </c>
      <c r="E145" s="24">
        <v>2.6676829268292682E-2</v>
      </c>
      <c r="F145" s="24">
        <v>6.4786585365853655E-3</v>
      </c>
      <c r="G145" s="24">
        <v>2.7947154471544716E-3</v>
      </c>
      <c r="H145" s="24">
        <v>1.9054878048780487E-3</v>
      </c>
      <c r="I145" s="24">
        <v>1.1432926829268292E-3</v>
      </c>
      <c r="J145" s="24">
        <v>2.5406504065040653E-4</v>
      </c>
      <c r="K145" s="24"/>
      <c r="L145" s="24">
        <v>0.72129065040650409</v>
      </c>
      <c r="M145" s="25">
        <v>1</v>
      </c>
      <c r="N145" s="10"/>
    </row>
    <row r="146" spans="1:14" s="22" customFormat="1" x14ac:dyDescent="0.25">
      <c r="A146" s="64" t="s">
        <v>66</v>
      </c>
      <c r="B146" s="24">
        <f t="shared" ref="B146:J146" si="40">B123/$M23</f>
        <v>2.5545171339563862E-2</v>
      </c>
      <c r="C146" s="24">
        <f t="shared" si="40"/>
        <v>0.12137071651090342</v>
      </c>
      <c r="D146" s="24">
        <f t="shared" si="40"/>
        <v>8.9719626168224292E-2</v>
      </c>
      <c r="E146" s="24">
        <f t="shared" si="40"/>
        <v>2.691588785046729E-2</v>
      </c>
      <c r="F146" s="24">
        <f t="shared" si="40"/>
        <v>4.6105919003115265E-3</v>
      </c>
      <c r="G146" s="24">
        <f t="shared" si="40"/>
        <v>5.981308411214953E-3</v>
      </c>
      <c r="H146" s="24">
        <f t="shared" si="40"/>
        <v>1.9937694704049843E-3</v>
      </c>
      <c r="I146" s="24">
        <f t="shared" si="40"/>
        <v>3.7383177570093456E-4</v>
      </c>
      <c r="J146" s="24">
        <f t="shared" si="40"/>
        <v>1.2461059190031152E-4</v>
      </c>
      <c r="K146" s="24"/>
      <c r="L146" s="24">
        <f t="shared" ref="L146:M161" si="41">L123/$M23</f>
        <v>0.72336448598130842</v>
      </c>
      <c r="M146" s="25">
        <f t="shared" si="41"/>
        <v>1</v>
      </c>
      <c r="N146" s="10"/>
    </row>
    <row r="147" spans="1:14" s="22" customFormat="1" x14ac:dyDescent="0.25">
      <c r="A147" s="64" t="s">
        <v>69</v>
      </c>
      <c r="B147" s="24">
        <f t="shared" ref="B147:J147" si="42">B124/$M24</f>
        <v>2.3100667131335257E-2</v>
      </c>
      <c r="C147" s="24">
        <f t="shared" si="42"/>
        <v>0.10932988150950911</v>
      </c>
      <c r="D147" s="24">
        <f t="shared" si="42"/>
        <v>8.8220651199840683E-2</v>
      </c>
      <c r="E147" s="24">
        <f t="shared" si="42"/>
        <v>2.8676690232002391E-2</v>
      </c>
      <c r="F147" s="24">
        <f t="shared" si="42"/>
        <v>5.376879418500448E-3</v>
      </c>
      <c r="G147" s="24">
        <f t="shared" si="42"/>
        <v>2.2901523449168574E-3</v>
      </c>
      <c r="H147" s="24">
        <f t="shared" si="42"/>
        <v>8.9614656975007471E-4</v>
      </c>
      <c r="I147" s="24">
        <f t="shared" si="42"/>
        <v>4.9785920541670818E-4</v>
      </c>
      <c r="J147" s="24">
        <f t="shared" si="42"/>
        <v>1.9914368216668326E-4</v>
      </c>
      <c r="K147" s="24"/>
      <c r="L147" s="24">
        <f t="shared" si="41"/>
        <v>0.74141192870656181</v>
      </c>
      <c r="M147" s="25">
        <f t="shared" si="41"/>
        <v>1</v>
      </c>
      <c r="N147" s="10"/>
    </row>
    <row r="148" spans="1:14" s="22" customFormat="1" x14ac:dyDescent="0.25">
      <c r="A148" s="64" t="s">
        <v>70</v>
      </c>
      <c r="B148" s="24">
        <f t="shared" ref="B148:J148" si="43">B125/$M25</f>
        <v>2.2880069399262633E-2</v>
      </c>
      <c r="C148" s="24">
        <f t="shared" si="43"/>
        <v>0.1014964216005205</v>
      </c>
      <c r="D148" s="24">
        <f t="shared" si="43"/>
        <v>8.8375623509000217E-2</v>
      </c>
      <c r="E148" s="24">
        <f t="shared" si="43"/>
        <v>2.7868141400997616E-2</v>
      </c>
      <c r="F148" s="24">
        <f t="shared" si="43"/>
        <v>4.554326610279766E-3</v>
      </c>
      <c r="G148" s="24">
        <f t="shared" si="43"/>
        <v>2.7109086965950986E-3</v>
      </c>
      <c r="H148" s="24">
        <f t="shared" si="43"/>
        <v>2.8193450444589027E-3</v>
      </c>
      <c r="I148" s="24">
        <f t="shared" si="43"/>
        <v>6.5061808718282373E-4</v>
      </c>
      <c r="J148" s="24">
        <f t="shared" si="43"/>
        <v>2.1687269572760788E-4</v>
      </c>
      <c r="K148" s="24"/>
      <c r="L148" s="24">
        <f t="shared" si="41"/>
        <v>0.74842767295597479</v>
      </c>
      <c r="M148" s="25">
        <f t="shared" si="41"/>
        <v>1</v>
      </c>
      <c r="N148" s="10"/>
    </row>
    <row r="149" spans="1:14" s="22" customFormat="1" x14ac:dyDescent="0.25">
      <c r="A149" s="64" t="s">
        <v>71</v>
      </c>
      <c r="B149" s="24">
        <f t="shared" ref="B149:J149" si="44">B126/$M26</f>
        <v>2.1301398897838067E-2</v>
      </c>
      <c r="C149" s="24">
        <f t="shared" si="44"/>
        <v>9.0186519711742269E-2</v>
      </c>
      <c r="D149" s="24">
        <f t="shared" si="44"/>
        <v>7.4819838914794407E-2</v>
      </c>
      <c r="E149" s="24">
        <f t="shared" si="44"/>
        <v>3.2428995337007209E-2</v>
      </c>
      <c r="F149" s="24">
        <f t="shared" si="44"/>
        <v>6.5705807545570153E-3</v>
      </c>
      <c r="G149" s="24">
        <f t="shared" si="44"/>
        <v>3.70919881305638E-3</v>
      </c>
      <c r="H149" s="24">
        <f t="shared" si="44"/>
        <v>1.271725307333616E-3</v>
      </c>
      <c r="I149" s="24">
        <f t="shared" si="44"/>
        <v>6.3586265366680802E-4</v>
      </c>
      <c r="J149" s="24">
        <f t="shared" si="44"/>
        <v>1.0597710894446799E-4</v>
      </c>
      <c r="K149" s="24"/>
      <c r="L149" s="24">
        <f t="shared" si="41"/>
        <v>0.76896990250105979</v>
      </c>
      <c r="M149" s="25">
        <f t="shared" si="41"/>
        <v>1</v>
      </c>
      <c r="N149" s="10"/>
    </row>
    <row r="150" spans="1:14" s="22" customFormat="1" x14ac:dyDescent="0.25">
      <c r="A150" s="64" t="s">
        <v>72</v>
      </c>
      <c r="B150" s="24">
        <f t="shared" ref="B150:J150" si="45">B127/$M27</f>
        <v>2.0798268814618898E-2</v>
      </c>
      <c r="C150" s="24">
        <f t="shared" si="45"/>
        <v>9.3291656648232746E-2</v>
      </c>
      <c r="D150" s="24">
        <f t="shared" si="45"/>
        <v>8.1509978360182742E-2</v>
      </c>
      <c r="E150" s="24">
        <f t="shared" si="45"/>
        <v>3.0415965376292379E-2</v>
      </c>
      <c r="F150" s="24">
        <f t="shared" si="45"/>
        <v>5.8908391440250056E-3</v>
      </c>
      <c r="G150" s="24">
        <f t="shared" si="45"/>
        <v>4.2077422457321469E-3</v>
      </c>
      <c r="H150" s="24">
        <f t="shared" si="45"/>
        <v>1.8033181053137774E-3</v>
      </c>
      <c r="I150" s="24">
        <f t="shared" si="45"/>
        <v>2.4044241404183698E-4</v>
      </c>
      <c r="J150" s="24">
        <f t="shared" si="45"/>
        <v>0</v>
      </c>
      <c r="K150" s="24"/>
      <c r="L150" s="24">
        <f t="shared" si="41"/>
        <v>0.76184178889156051</v>
      </c>
      <c r="M150" s="25">
        <f t="shared" si="41"/>
        <v>1</v>
      </c>
      <c r="N150" s="10"/>
    </row>
    <row r="151" spans="1:14" s="22" customFormat="1" x14ac:dyDescent="0.25">
      <c r="A151" s="64" t="s">
        <v>73</v>
      </c>
      <c r="B151" s="24">
        <f t="shared" ref="B151:J151" si="46">B128/$M28</f>
        <v>2.1524758774255116E-2</v>
      </c>
      <c r="C151" s="24">
        <f t="shared" si="46"/>
        <v>8.0797370374297531E-2</v>
      </c>
      <c r="D151" s="24">
        <f t="shared" si="46"/>
        <v>7.2632806701304203E-2</v>
      </c>
      <c r="E151" s="24">
        <f t="shared" si="46"/>
        <v>2.9689322447248437E-2</v>
      </c>
      <c r="F151" s="24">
        <f t="shared" si="46"/>
        <v>4.9835648393595586E-3</v>
      </c>
      <c r="G151" s="24">
        <f t="shared" si="46"/>
        <v>5.1956314282684763E-3</v>
      </c>
      <c r="H151" s="24">
        <f t="shared" si="46"/>
        <v>1.8025660057257979E-3</v>
      </c>
      <c r="I151" s="24">
        <f t="shared" si="46"/>
        <v>1.0603329445445871E-4</v>
      </c>
      <c r="J151" s="24">
        <f t="shared" si="46"/>
        <v>4.2413317781783482E-4</v>
      </c>
      <c r="K151" s="24"/>
      <c r="L151" s="24">
        <f t="shared" si="41"/>
        <v>0.78284381295726857</v>
      </c>
      <c r="M151" s="25">
        <f t="shared" si="41"/>
        <v>1</v>
      </c>
      <c r="N151" s="10"/>
    </row>
    <row r="152" spans="1:14" s="22" customFormat="1" x14ac:dyDescent="0.25">
      <c r="A152" s="64" t="s">
        <v>74</v>
      </c>
      <c r="B152" s="24">
        <f t="shared" ref="B152:J152" si="47">B129/$M29</f>
        <v>1.9240702479338841E-2</v>
      </c>
      <c r="C152" s="24">
        <f t="shared" si="47"/>
        <v>8.2644628099173556E-2</v>
      </c>
      <c r="D152" s="24">
        <f t="shared" si="47"/>
        <v>8.1353305785123967E-2</v>
      </c>
      <c r="E152" s="24">
        <f t="shared" si="47"/>
        <v>2.9442148760330578E-2</v>
      </c>
      <c r="F152" s="24">
        <f t="shared" si="47"/>
        <v>6.8440082644628097E-3</v>
      </c>
      <c r="G152" s="24">
        <f t="shared" si="47"/>
        <v>4.5196280991735534E-3</v>
      </c>
      <c r="H152" s="24">
        <f t="shared" si="47"/>
        <v>1.6787190082644629E-3</v>
      </c>
      <c r="I152" s="24">
        <f t="shared" si="47"/>
        <v>3.8739669421487604E-4</v>
      </c>
      <c r="J152" s="24">
        <f t="shared" si="47"/>
        <v>0</v>
      </c>
      <c r="K152" s="24"/>
      <c r="L152" s="24">
        <f t="shared" si="41"/>
        <v>0.77388946280991733</v>
      </c>
      <c r="M152" s="25">
        <f t="shared" si="41"/>
        <v>1</v>
      </c>
      <c r="N152" s="10"/>
    </row>
    <row r="153" spans="1:14" s="22" customFormat="1" x14ac:dyDescent="0.25">
      <c r="A153" s="64" t="s">
        <v>75</v>
      </c>
      <c r="B153" s="24">
        <f t="shared" ref="B153:J153" si="48">B130/$M30</f>
        <v>1.3442277279915656E-2</v>
      </c>
      <c r="C153" s="24">
        <f t="shared" si="48"/>
        <v>8.8429098576700046E-2</v>
      </c>
      <c r="D153" s="24">
        <f t="shared" si="48"/>
        <v>7.7754348972061155E-2</v>
      </c>
      <c r="E153" s="24">
        <f t="shared" si="48"/>
        <v>2.5171323141802846E-2</v>
      </c>
      <c r="F153" s="24">
        <f t="shared" si="48"/>
        <v>6.7211386399578278E-3</v>
      </c>
      <c r="G153" s="24">
        <f t="shared" si="48"/>
        <v>3.558249868212968E-3</v>
      </c>
      <c r="H153" s="24">
        <f t="shared" si="48"/>
        <v>1.9768054823405376E-3</v>
      </c>
      <c r="I153" s="24">
        <f t="shared" si="48"/>
        <v>3.9536109646810753E-4</v>
      </c>
      <c r="J153" s="24">
        <f t="shared" si="48"/>
        <v>3.9536109646810753E-4</v>
      </c>
      <c r="K153" s="24"/>
      <c r="L153" s="24">
        <f t="shared" si="41"/>
        <v>0.78215603584607274</v>
      </c>
      <c r="M153" s="25">
        <f t="shared" si="41"/>
        <v>1</v>
      </c>
      <c r="N153" s="10"/>
    </row>
    <row r="154" spans="1:14" s="22" customFormat="1" x14ac:dyDescent="0.25">
      <c r="A154" s="64" t="s">
        <v>76</v>
      </c>
      <c r="B154" s="24">
        <f t="shared" ref="B154:J154" si="49">B131/$M31</f>
        <v>1.3379716350013379E-2</v>
      </c>
      <c r="C154" s="24">
        <f t="shared" si="49"/>
        <v>8.924270805458924E-2</v>
      </c>
      <c r="D154" s="24">
        <f t="shared" si="49"/>
        <v>8.7101953438587107E-2</v>
      </c>
      <c r="E154" s="24">
        <f t="shared" si="49"/>
        <v>3.1576130586031578E-2</v>
      </c>
      <c r="F154" s="24">
        <f t="shared" si="49"/>
        <v>4.0139149050040139E-3</v>
      </c>
      <c r="G154" s="24">
        <f t="shared" si="49"/>
        <v>1.4717687985014718E-3</v>
      </c>
      <c r="H154" s="24">
        <f t="shared" si="49"/>
        <v>1.0703773080010704E-3</v>
      </c>
      <c r="I154" s="24">
        <f t="shared" si="49"/>
        <v>2.6759432700026759E-4</v>
      </c>
      <c r="J154" s="24">
        <f t="shared" si="49"/>
        <v>4.0139149050040138E-4</v>
      </c>
      <c r="K154" s="24"/>
      <c r="L154" s="24">
        <f t="shared" si="41"/>
        <v>0.77147444474177151</v>
      </c>
      <c r="M154" s="25">
        <f t="shared" si="41"/>
        <v>1</v>
      </c>
      <c r="N154" s="10"/>
    </row>
    <row r="155" spans="1:14" s="22" customFormat="1" x14ac:dyDescent="0.25">
      <c r="A155" s="23" t="s">
        <v>77</v>
      </c>
      <c r="B155" s="24">
        <f t="shared" ref="B155:J155" si="50">B132/$M32</f>
        <v>1.3029315960912053E-2</v>
      </c>
      <c r="C155" s="24">
        <f t="shared" si="50"/>
        <v>8.2633293331047492E-2</v>
      </c>
      <c r="D155" s="24">
        <f t="shared" si="50"/>
        <v>9.343391050917195E-2</v>
      </c>
      <c r="E155" s="24">
        <f t="shared" si="50"/>
        <v>3.0344591119492541E-2</v>
      </c>
      <c r="F155" s="24">
        <f t="shared" si="50"/>
        <v>6.1717812446425513E-3</v>
      </c>
      <c r="G155" s="24">
        <f t="shared" si="50"/>
        <v>3.2573289902280132E-3</v>
      </c>
      <c r="H155" s="24">
        <f t="shared" si="50"/>
        <v>1.5429453111606378E-3</v>
      </c>
      <c r="I155" s="24">
        <f t="shared" si="50"/>
        <v>0</v>
      </c>
      <c r="J155" s="24">
        <f t="shared" si="50"/>
        <v>1.7143836790673754E-4</v>
      </c>
      <c r="K155" s="24"/>
      <c r="L155" s="24">
        <f t="shared" si="41"/>
        <v>0.769415395165438</v>
      </c>
      <c r="M155" s="25">
        <f t="shared" si="41"/>
        <v>1</v>
      </c>
      <c r="N155" s="10"/>
    </row>
    <row r="156" spans="1:14" s="22" customFormat="1" x14ac:dyDescent="0.25">
      <c r="A156" s="23" t="s">
        <v>95</v>
      </c>
      <c r="B156" s="24">
        <f t="shared" ref="B156:J156" si="51">B133/$M33</f>
        <v>7.4798619102416572E-3</v>
      </c>
      <c r="C156" s="24">
        <f t="shared" si="51"/>
        <v>7.7675489067894135E-2</v>
      </c>
      <c r="D156" s="24">
        <f t="shared" si="51"/>
        <v>9.2635212888377449E-2</v>
      </c>
      <c r="E156" s="24">
        <f t="shared" si="51"/>
        <v>4.3728423475258918E-2</v>
      </c>
      <c r="F156" s="24">
        <f t="shared" si="51"/>
        <v>5.7537399309551211E-3</v>
      </c>
      <c r="G156" s="24">
        <f t="shared" si="51"/>
        <v>1.0932105868814729E-2</v>
      </c>
      <c r="H156" s="24">
        <f t="shared" si="51"/>
        <v>1.7261219792865361E-3</v>
      </c>
      <c r="I156" s="24">
        <f t="shared" si="51"/>
        <v>0</v>
      </c>
      <c r="J156" s="24">
        <f t="shared" si="51"/>
        <v>0</v>
      </c>
      <c r="K156" s="24">
        <f t="shared" ref="K156:K161" si="52">K133/$M33</f>
        <v>4.6029919447640967E-3</v>
      </c>
      <c r="L156" s="24">
        <f t="shared" si="41"/>
        <v>0.75546605293440738</v>
      </c>
      <c r="M156" s="25">
        <f t="shared" si="41"/>
        <v>1</v>
      </c>
    </row>
    <row r="157" spans="1:14" s="22" customFormat="1" x14ac:dyDescent="0.25">
      <c r="A157" s="64" t="s">
        <v>96</v>
      </c>
      <c r="B157" s="24">
        <f t="shared" ref="B157:J157" si="53">B134/$M34</f>
        <v>7.7661032434901784E-3</v>
      </c>
      <c r="C157" s="24">
        <f t="shared" si="53"/>
        <v>8.0858839652809503E-2</v>
      </c>
      <c r="D157" s="24">
        <f t="shared" si="53"/>
        <v>9.1822750114207402E-2</v>
      </c>
      <c r="E157" s="24">
        <f t="shared" si="53"/>
        <v>3.4719049794426679E-2</v>
      </c>
      <c r="F157" s="24">
        <f t="shared" si="53"/>
        <v>7.537688442211055E-3</v>
      </c>
      <c r="G157" s="24">
        <f t="shared" si="53"/>
        <v>5.7103700319780723E-3</v>
      </c>
      <c r="H157" s="24">
        <f t="shared" si="53"/>
        <v>3.1978072179077205E-3</v>
      </c>
      <c r="I157" s="24">
        <f t="shared" si="53"/>
        <v>2.2841480127912289E-4</v>
      </c>
      <c r="J157" s="24">
        <f t="shared" si="53"/>
        <v>0</v>
      </c>
      <c r="K157" s="24">
        <f t="shared" si="52"/>
        <v>8.6797624486066698E-3</v>
      </c>
      <c r="L157" s="24">
        <f t="shared" si="41"/>
        <v>0.75947921425308362</v>
      </c>
      <c r="M157" s="25">
        <f t="shared" si="41"/>
        <v>1</v>
      </c>
      <c r="N157" s="10"/>
    </row>
    <row r="158" spans="1:14" s="22" customFormat="1" x14ac:dyDescent="0.25">
      <c r="A158" s="64" t="s">
        <v>97</v>
      </c>
      <c r="B158" s="24">
        <f t="shared" ref="B158:J158" si="54">B135/$M35</f>
        <v>7.6279527559055121E-3</v>
      </c>
      <c r="C158" s="24">
        <f t="shared" si="54"/>
        <v>6.0285433070866139E-2</v>
      </c>
      <c r="D158" s="24">
        <f t="shared" si="54"/>
        <v>8.1938976377952749E-2</v>
      </c>
      <c r="E158" s="24">
        <f t="shared" si="54"/>
        <v>3.4202755905511813E-2</v>
      </c>
      <c r="F158" s="24">
        <f t="shared" si="54"/>
        <v>9.3503937007874023E-3</v>
      </c>
      <c r="G158" s="24">
        <f t="shared" si="54"/>
        <v>7.1358267716535436E-3</v>
      </c>
      <c r="H158" s="24">
        <f t="shared" si="54"/>
        <v>2.7066929133858267E-3</v>
      </c>
      <c r="I158" s="24">
        <f t="shared" si="54"/>
        <v>7.3818897637795275E-4</v>
      </c>
      <c r="J158" s="24">
        <f t="shared" si="54"/>
        <v>0</v>
      </c>
      <c r="K158" s="24">
        <f t="shared" si="52"/>
        <v>5.4133858267716535E-3</v>
      </c>
      <c r="L158" s="24">
        <f t="shared" si="41"/>
        <v>0.79060039370078738</v>
      </c>
      <c r="M158" s="25">
        <f t="shared" si="41"/>
        <v>1</v>
      </c>
      <c r="N158" s="10"/>
    </row>
    <row r="159" spans="1:14" s="22" customFormat="1" x14ac:dyDescent="0.25">
      <c r="A159" s="64" t="s">
        <v>98</v>
      </c>
      <c r="B159" s="24">
        <f t="shared" ref="B159:J159" si="55">B136/$M36</f>
        <v>4.9632352941176468E-3</v>
      </c>
      <c r="C159" s="24">
        <f t="shared" si="55"/>
        <v>6.1764705882352944E-2</v>
      </c>
      <c r="D159" s="24">
        <f t="shared" si="55"/>
        <v>8.7132352941176466E-2</v>
      </c>
      <c r="E159" s="24">
        <f t="shared" si="55"/>
        <v>4.0073529411764709E-2</v>
      </c>
      <c r="F159" s="24">
        <f t="shared" si="55"/>
        <v>9.7426470588235295E-3</v>
      </c>
      <c r="G159" s="24">
        <f t="shared" si="55"/>
        <v>6.8014705882352942E-3</v>
      </c>
      <c r="H159" s="24">
        <f t="shared" si="55"/>
        <v>3.6764705882352941E-3</v>
      </c>
      <c r="I159" s="24">
        <f t="shared" si="55"/>
        <v>3.6764705882352941E-4</v>
      </c>
      <c r="J159" s="24">
        <f t="shared" si="55"/>
        <v>0</v>
      </c>
      <c r="K159" s="24">
        <f t="shared" si="52"/>
        <v>9.5588235294117654E-3</v>
      </c>
      <c r="L159" s="24">
        <f t="shared" si="41"/>
        <v>0.77591911764705879</v>
      </c>
      <c r="M159" s="25">
        <f t="shared" si="41"/>
        <v>1</v>
      </c>
      <c r="N159" s="10"/>
    </row>
    <row r="160" spans="1:14" s="22" customFormat="1" x14ac:dyDescent="0.25">
      <c r="A160" s="64" t="s">
        <v>99</v>
      </c>
      <c r="B160" s="24">
        <f t="shared" ref="B160:J160" si="56">B137/$M37</f>
        <v>7.6056338028169012E-3</v>
      </c>
      <c r="C160" s="24">
        <f t="shared" si="56"/>
        <v>7.0281690140845066E-2</v>
      </c>
      <c r="D160" s="24">
        <f t="shared" si="56"/>
        <v>9.1267605633802817E-2</v>
      </c>
      <c r="E160" s="24">
        <f t="shared" si="56"/>
        <v>3.8591549295774651E-2</v>
      </c>
      <c r="F160" s="24">
        <f t="shared" si="56"/>
        <v>8.3098591549295771E-3</v>
      </c>
      <c r="G160" s="24">
        <f t="shared" si="56"/>
        <v>6.7605633802816905E-3</v>
      </c>
      <c r="H160" s="24">
        <f t="shared" si="56"/>
        <v>3.6619718309859155E-3</v>
      </c>
      <c r="I160" s="24">
        <f t="shared" si="56"/>
        <v>1.4084507042253522E-3</v>
      </c>
      <c r="J160" s="24">
        <f t="shared" si="56"/>
        <v>0</v>
      </c>
      <c r="K160" s="24">
        <f t="shared" si="52"/>
        <v>1.1126760563380281E-2</v>
      </c>
      <c r="L160" s="24">
        <f t="shared" si="41"/>
        <v>0.7609859154929578</v>
      </c>
      <c r="M160" s="25">
        <f t="shared" si="41"/>
        <v>1</v>
      </c>
      <c r="N160" s="10"/>
    </row>
    <row r="161" spans="1:14" s="22" customFormat="1" x14ac:dyDescent="0.25">
      <c r="A161" s="64" t="s">
        <v>479</v>
      </c>
      <c r="B161" s="24">
        <f t="shared" ref="B161:J161" si="57">B138/$M38</f>
        <v>7.7203964527908188E-3</v>
      </c>
      <c r="C161" s="24">
        <f t="shared" si="57"/>
        <v>6.4684402712571726E-2</v>
      </c>
      <c r="D161" s="24">
        <f t="shared" si="57"/>
        <v>7.9186228482003129E-2</v>
      </c>
      <c r="E161" s="24">
        <f t="shared" si="57"/>
        <v>3.9645279081898799E-2</v>
      </c>
      <c r="F161" s="24">
        <f t="shared" si="57"/>
        <v>9.0766823161189357E-3</v>
      </c>
      <c r="G161" s="24">
        <f t="shared" si="57"/>
        <v>4.1731872717788209E-3</v>
      </c>
      <c r="H161" s="24">
        <f t="shared" si="57"/>
        <v>1.9822639540949399E-3</v>
      </c>
      <c r="I161" s="24">
        <f t="shared" si="57"/>
        <v>3.1298904538341156E-4</v>
      </c>
      <c r="J161" s="24">
        <f t="shared" si="57"/>
        <v>1.0432968179447053E-4</v>
      </c>
      <c r="K161" s="24">
        <f t="shared" si="52"/>
        <v>1.0954616588419406E-2</v>
      </c>
      <c r="L161" s="24">
        <f t="shared" si="41"/>
        <v>0.78215962441314557</v>
      </c>
      <c r="M161" s="25">
        <f t="shared" si="41"/>
        <v>1</v>
      </c>
      <c r="N161" s="10"/>
    </row>
    <row r="162" spans="1:14" s="22" customFormat="1" x14ac:dyDescent="0.25">
      <c r="A162" s="209" t="s">
        <v>101</v>
      </c>
      <c r="B162" s="209"/>
      <c r="C162" s="209"/>
      <c r="D162" s="209"/>
      <c r="E162" s="209"/>
      <c r="F162" s="209"/>
      <c r="G162" s="209"/>
      <c r="H162" s="209"/>
      <c r="I162" s="209"/>
      <c r="J162" s="209"/>
      <c r="K162" s="209"/>
      <c r="L162" s="209"/>
      <c r="M162" s="209"/>
      <c r="N162" s="10"/>
    </row>
    <row r="163" spans="1:14" s="22" customFormat="1" x14ac:dyDescent="0.25">
      <c r="A163" s="64" t="s">
        <v>61</v>
      </c>
      <c r="B163" s="24">
        <v>-1.5279210203734267E-4</v>
      </c>
      <c r="C163" s="24">
        <v>-2.8224868303625694E-2</v>
      </c>
      <c r="D163" s="24">
        <v>-3.7439407380339407E-3</v>
      </c>
      <c r="E163" s="24">
        <v>1.0233331169668958E-3</v>
      </c>
      <c r="F163" s="24">
        <v>5.1447130860825903E-4</v>
      </c>
      <c r="G163" s="24">
        <v>1.7856909127965789E-3</v>
      </c>
      <c r="H163" s="24">
        <v>-3.0745403749122852E-4</v>
      </c>
      <c r="I163" s="24">
        <v>-2.1877050973528769E-4</v>
      </c>
      <c r="J163" s="24">
        <v>1.1833374336108968E-4</v>
      </c>
      <c r="K163" s="24"/>
      <c r="L163" s="24">
        <v>2.9205996609190654E-2</v>
      </c>
      <c r="M163" s="25">
        <v>0</v>
      </c>
      <c r="N163" s="10"/>
    </row>
    <row r="164" spans="1:14" s="22" customFormat="1" x14ac:dyDescent="0.25">
      <c r="A164" s="64" t="s">
        <v>62</v>
      </c>
      <c r="B164" s="24">
        <v>-7.5271079941530428E-3</v>
      </c>
      <c r="C164" s="24">
        <v>6.2615086595650821E-3</v>
      </c>
      <c r="D164" s="24">
        <v>-7.447833824360095E-3</v>
      </c>
      <c r="E164" s="24">
        <v>-2.8989029554510118E-3</v>
      </c>
      <c r="F164" s="24">
        <v>-5.0080817458872644E-4</v>
      </c>
      <c r="G164" s="24">
        <v>-9.759417470896726E-4</v>
      </c>
      <c r="H164" s="24">
        <v>9.0960716759196276E-5</v>
      </c>
      <c r="I164" s="24">
        <v>1.4660606949127694E-4</v>
      </c>
      <c r="J164" s="24">
        <v>-2.664583852930765E-3</v>
      </c>
      <c r="K164" s="24"/>
      <c r="L164" s="24">
        <v>1.551610310275775E-2</v>
      </c>
      <c r="M164" s="25">
        <v>0</v>
      </c>
      <c r="N164" s="10"/>
    </row>
    <row r="165" spans="1:14" s="22" customFormat="1" x14ac:dyDescent="0.25">
      <c r="A165" s="64" t="s">
        <v>63</v>
      </c>
      <c r="B165" s="24">
        <v>-6.3614110208184693E-3</v>
      </c>
      <c r="C165" s="24">
        <v>-1.5133138908645094E-3</v>
      </c>
      <c r="D165" s="24">
        <v>-1.2892045025429885E-2</v>
      </c>
      <c r="E165" s="24">
        <v>-2.5185549568804474E-3</v>
      </c>
      <c r="F165" s="24">
        <v>6.958739882464743E-4</v>
      </c>
      <c r="G165" s="24">
        <v>2.7382621243825277E-4</v>
      </c>
      <c r="H165" s="24">
        <v>1.4014409397650993E-4</v>
      </c>
      <c r="I165" s="24">
        <v>-1.4660606949127694E-4</v>
      </c>
      <c r="J165" s="24">
        <v>-5.9288625347987472E-4</v>
      </c>
      <c r="K165" s="24"/>
      <c r="L165" s="24">
        <v>2.2914972922303267E-2</v>
      </c>
      <c r="M165" s="25">
        <v>0</v>
      </c>
      <c r="N165" s="10"/>
    </row>
    <row r="166" spans="1:14" s="22" customFormat="1" x14ac:dyDescent="0.25">
      <c r="A166" s="64" t="s">
        <v>64</v>
      </c>
      <c r="B166" s="24">
        <v>-6.4954646608568582E-3</v>
      </c>
      <c r="C166" s="24">
        <v>-1.3356290488712452E-3</v>
      </c>
      <c r="D166" s="24">
        <v>7.4759516444174862E-3</v>
      </c>
      <c r="E166" s="24">
        <v>5.8124063288291974E-3</v>
      </c>
      <c r="F166" s="24">
        <v>3.0630908860885013E-4</v>
      </c>
      <c r="G166" s="24">
        <v>3.4073727990515464E-4</v>
      </c>
      <c r="H166" s="24">
        <v>8.5046682628828077E-4</v>
      </c>
      <c r="I166" s="24">
        <v>1.3003901170351105E-4</v>
      </c>
      <c r="J166" s="24">
        <v>-5.9806255636296558E-5</v>
      </c>
      <c r="K166" s="24"/>
      <c r="L166" s="24">
        <v>-7.0250102143881721E-3</v>
      </c>
      <c r="M166" s="25">
        <v>0</v>
      </c>
      <c r="N166" s="10"/>
    </row>
    <row r="167" spans="1:14" s="22" customFormat="1" x14ac:dyDescent="0.25">
      <c r="A167" s="64" t="s">
        <v>65</v>
      </c>
      <c r="B167" s="24">
        <v>2.5985666634949812E-3</v>
      </c>
      <c r="C167" s="24">
        <v>5.1979923245266263E-3</v>
      </c>
      <c r="D167" s="24">
        <v>1.2934124139680939E-2</v>
      </c>
      <c r="E167" s="24">
        <v>5.3504313489168703E-3</v>
      </c>
      <c r="F167" s="24">
        <v>2.8375662088870562E-3</v>
      </c>
      <c r="G167" s="24">
        <v>7.1409125989829476E-4</v>
      </c>
      <c r="H167" s="24">
        <v>4.7505867613942721E-4</v>
      </c>
      <c r="I167" s="24">
        <v>1.0132536712233182E-3</v>
      </c>
      <c r="J167" s="24">
        <v>-2.6609100616363767E-4</v>
      </c>
      <c r="K167" s="24"/>
      <c r="L167" s="24">
        <v>-3.0854993286603793E-2</v>
      </c>
      <c r="M167" s="25">
        <v>0</v>
      </c>
      <c r="N167" s="10"/>
    </row>
    <row r="168" spans="1:14" s="22" customFormat="1" x14ac:dyDescent="0.25">
      <c r="A168" s="64" t="s">
        <v>66</v>
      </c>
      <c r="B168" s="24">
        <f t="shared" ref="B168:J168" si="58">B146-B145</f>
        <v>-2.0208855710052431E-3</v>
      </c>
      <c r="C168" s="24">
        <f t="shared" si="58"/>
        <v>-5.1536737329990201E-3</v>
      </c>
      <c r="D168" s="24">
        <f t="shared" si="58"/>
        <v>4.3537725096877006E-3</v>
      </c>
      <c r="E168" s="24">
        <f t="shared" si="58"/>
        <v>2.3905858217460746E-4</v>
      </c>
      <c r="F168" s="24">
        <f t="shared" si="58"/>
        <v>-1.868066636273839E-3</v>
      </c>
      <c r="G168" s="24">
        <f t="shared" si="58"/>
        <v>3.1865929640604814E-3</v>
      </c>
      <c r="H168" s="24">
        <f t="shared" si="58"/>
        <v>8.8281665526935595E-5</v>
      </c>
      <c r="I168" s="24">
        <f t="shared" si="58"/>
        <v>-7.6946090722589469E-4</v>
      </c>
      <c r="J168" s="24">
        <f t="shared" si="58"/>
        <v>-1.2945444875009501E-4</v>
      </c>
      <c r="K168" s="24"/>
      <c r="L168" s="24">
        <f t="shared" ref="L168:M177" si="59">L146-L145</f>
        <v>2.0738355748043391E-3</v>
      </c>
      <c r="M168" s="25">
        <f t="shared" si="59"/>
        <v>0</v>
      </c>
      <c r="N168" s="10"/>
    </row>
    <row r="169" spans="1:14" s="22" customFormat="1" x14ac:dyDescent="0.25">
      <c r="A169" s="64" t="s">
        <v>69</v>
      </c>
      <c r="B169" s="24">
        <f t="shared" ref="B169:J169" si="60">B147-B146</f>
        <v>-2.4445042082286046E-3</v>
      </c>
      <c r="C169" s="24">
        <f t="shared" si="60"/>
        <v>-1.2040835001394315E-2</v>
      </c>
      <c r="D169" s="24">
        <f t="shared" si="60"/>
        <v>-1.4989749683836096E-3</v>
      </c>
      <c r="E169" s="24">
        <f t="shared" si="60"/>
        <v>1.7608023815351009E-3</v>
      </c>
      <c r="F169" s="24">
        <f t="shared" si="60"/>
        <v>7.662875181889215E-4</v>
      </c>
      <c r="G169" s="24">
        <f t="shared" si="60"/>
        <v>-3.6911560662980956E-3</v>
      </c>
      <c r="H169" s="24">
        <f t="shared" si="60"/>
        <v>-1.0976229006549095E-3</v>
      </c>
      <c r="I169" s="24">
        <f t="shared" si="60"/>
        <v>1.2402742971577362E-4</v>
      </c>
      <c r="J169" s="24">
        <f t="shared" si="60"/>
        <v>7.4533090266371742E-5</v>
      </c>
      <c r="K169" s="24"/>
      <c r="L169" s="24">
        <f t="shared" si="59"/>
        <v>1.8047442725253382E-2</v>
      </c>
      <c r="M169" s="25">
        <f t="shared" si="59"/>
        <v>0</v>
      </c>
      <c r="N169" s="10"/>
    </row>
    <row r="170" spans="1:14" s="22" customFormat="1" x14ac:dyDescent="0.25">
      <c r="A170" s="64" t="s">
        <v>70</v>
      </c>
      <c r="B170" s="24">
        <f t="shared" ref="B170:J170" si="61">B148-B147</f>
        <v>-2.205977320726242E-4</v>
      </c>
      <c r="C170" s="24">
        <f t="shared" si="61"/>
        <v>-7.8334599089886076E-3</v>
      </c>
      <c r="D170" s="24">
        <f t="shared" si="61"/>
        <v>1.5497230915953453E-4</v>
      </c>
      <c r="E170" s="24">
        <f t="shared" si="61"/>
        <v>-8.0854883100477462E-4</v>
      </c>
      <c r="F170" s="24">
        <f t="shared" si="61"/>
        <v>-8.2255280822068205E-4</v>
      </c>
      <c r="G170" s="24">
        <f t="shared" si="61"/>
        <v>4.2075635167824121E-4</v>
      </c>
      <c r="H170" s="24">
        <f t="shared" si="61"/>
        <v>1.9231984747088279E-3</v>
      </c>
      <c r="I170" s="24">
        <f t="shared" si="61"/>
        <v>1.5275888176611554E-4</v>
      </c>
      <c r="J170" s="24">
        <f t="shared" si="61"/>
        <v>1.772901356092462E-5</v>
      </c>
      <c r="K170" s="24"/>
      <c r="L170" s="24">
        <f t="shared" si="59"/>
        <v>7.0157442494129807E-3</v>
      </c>
      <c r="M170" s="25">
        <f t="shared" si="59"/>
        <v>0</v>
      </c>
      <c r="N170" s="10"/>
    </row>
    <row r="171" spans="1:14" s="22" customFormat="1" x14ac:dyDescent="0.25">
      <c r="A171" s="64" t="s">
        <v>71</v>
      </c>
      <c r="B171" s="24">
        <f t="shared" ref="B171:J171" si="62">B149-B148</f>
        <v>-1.5786705014245658E-3</v>
      </c>
      <c r="C171" s="24">
        <f t="shared" si="62"/>
        <v>-1.1309901888778229E-2</v>
      </c>
      <c r="D171" s="24">
        <f t="shared" si="62"/>
        <v>-1.3555784594205811E-2</v>
      </c>
      <c r="E171" s="24">
        <f t="shared" si="62"/>
        <v>4.5608539360095929E-3</v>
      </c>
      <c r="F171" s="24">
        <f t="shared" si="62"/>
        <v>2.0162541442772493E-3</v>
      </c>
      <c r="G171" s="24">
        <f t="shared" si="62"/>
        <v>9.9829011646128136E-4</v>
      </c>
      <c r="H171" s="24">
        <f t="shared" si="62"/>
        <v>-1.5476197371252867E-3</v>
      </c>
      <c r="I171" s="24">
        <f t="shared" si="62"/>
        <v>-1.4755433516015705E-5</v>
      </c>
      <c r="J171" s="24">
        <f t="shared" si="62"/>
        <v>-1.1089558678313989E-4</v>
      </c>
      <c r="K171" s="24"/>
      <c r="L171" s="24">
        <f t="shared" si="59"/>
        <v>2.0542229545085E-2</v>
      </c>
      <c r="M171" s="25">
        <f t="shared" si="59"/>
        <v>0</v>
      </c>
      <c r="N171" s="10"/>
    </row>
    <row r="172" spans="1:14" s="22" customFormat="1" x14ac:dyDescent="0.25">
      <c r="A172" s="64" t="s">
        <v>72</v>
      </c>
      <c r="B172" s="24">
        <f t="shared" ref="B172:J172" si="63">B150-B149</f>
        <v>-5.0313008321916861E-4</v>
      </c>
      <c r="C172" s="24">
        <f t="shared" si="63"/>
        <v>3.1051369364904768E-3</v>
      </c>
      <c r="D172" s="24">
        <f t="shared" si="63"/>
        <v>6.690139445388335E-3</v>
      </c>
      <c r="E172" s="24">
        <f t="shared" si="63"/>
        <v>-2.0130299607148301E-3</v>
      </c>
      <c r="F172" s="24">
        <f t="shared" si="63"/>
        <v>-6.797416105320097E-4</v>
      </c>
      <c r="G172" s="24">
        <f t="shared" si="63"/>
        <v>4.9854343267576691E-4</v>
      </c>
      <c r="H172" s="24">
        <f t="shared" si="63"/>
        <v>5.3159279798016133E-4</v>
      </c>
      <c r="I172" s="24">
        <f t="shared" si="63"/>
        <v>-3.9542023962497108E-4</v>
      </c>
      <c r="J172" s="24">
        <f t="shared" si="63"/>
        <v>-1.0597710894446799E-4</v>
      </c>
      <c r="K172" s="24"/>
      <c r="L172" s="24">
        <f t="shared" si="59"/>
        <v>-7.1281136094992759E-3</v>
      </c>
      <c r="M172" s="25">
        <f t="shared" si="59"/>
        <v>0</v>
      </c>
      <c r="N172" s="10"/>
    </row>
    <row r="173" spans="1:14" s="22" customFormat="1" x14ac:dyDescent="0.25">
      <c r="A173" s="64" t="s">
        <v>73</v>
      </c>
      <c r="B173" s="24">
        <f t="shared" ref="B173:J173" si="64">B151-B150</f>
        <v>7.2648995963621801E-4</v>
      </c>
      <c r="C173" s="24">
        <f t="shared" si="64"/>
        <v>-1.2494286273935215E-2</v>
      </c>
      <c r="D173" s="24">
        <f t="shared" si="64"/>
        <v>-8.8771716588785382E-3</v>
      </c>
      <c r="E173" s="24">
        <f t="shared" si="64"/>
        <v>-7.2664292904394204E-4</v>
      </c>
      <c r="F173" s="24">
        <f t="shared" si="64"/>
        <v>-9.0727430466544697E-4</v>
      </c>
      <c r="G173" s="24">
        <f t="shared" si="64"/>
        <v>9.8788918253632941E-4</v>
      </c>
      <c r="H173" s="24">
        <f t="shared" si="64"/>
        <v>-7.5209958797948714E-7</v>
      </c>
      <c r="I173" s="24">
        <f t="shared" si="64"/>
        <v>-1.3440911958737827E-4</v>
      </c>
      <c r="J173" s="24">
        <f t="shared" si="64"/>
        <v>4.2413317781783482E-4</v>
      </c>
      <c r="K173" s="24"/>
      <c r="L173" s="24">
        <f t="shared" si="59"/>
        <v>2.1002024065708058E-2</v>
      </c>
      <c r="M173" s="25">
        <f t="shared" si="59"/>
        <v>0</v>
      </c>
      <c r="N173" s="10"/>
    </row>
    <row r="174" spans="1:14" s="22" customFormat="1" x14ac:dyDescent="0.25">
      <c r="A174" s="64" t="s">
        <v>74</v>
      </c>
      <c r="B174" s="24">
        <f t="shared" ref="B174:J174" si="65">B152-B151</f>
        <v>-2.284056294916275E-3</v>
      </c>
      <c r="C174" s="24">
        <f t="shared" si="65"/>
        <v>1.8472577248760252E-3</v>
      </c>
      <c r="D174" s="24">
        <f t="shared" si="65"/>
        <v>8.7204990838197632E-3</v>
      </c>
      <c r="E174" s="24">
        <f t="shared" si="65"/>
        <v>-2.4717368691785924E-4</v>
      </c>
      <c r="F174" s="24">
        <f t="shared" si="65"/>
        <v>1.860443425103251E-3</v>
      </c>
      <c r="G174" s="24">
        <f t="shared" si="65"/>
        <v>-6.7600332909492286E-4</v>
      </c>
      <c r="H174" s="24">
        <f t="shared" si="65"/>
        <v>-1.2384699746133504E-4</v>
      </c>
      <c r="I174" s="24">
        <f t="shared" si="65"/>
        <v>2.8136339976041734E-4</v>
      </c>
      <c r="J174" s="24">
        <f t="shared" si="65"/>
        <v>-4.2413317781783482E-4</v>
      </c>
      <c r="K174" s="24"/>
      <c r="L174" s="24">
        <f t="shared" si="59"/>
        <v>-8.9543501473512421E-3</v>
      </c>
      <c r="M174" s="25">
        <f t="shared" si="59"/>
        <v>0</v>
      </c>
      <c r="N174" s="10"/>
    </row>
    <row r="175" spans="1:14" s="22" customFormat="1" x14ac:dyDescent="0.25">
      <c r="A175" s="64" t="s">
        <v>75</v>
      </c>
      <c r="B175" s="24">
        <f t="shared" ref="B175:J175" si="66">B153-B152</f>
        <v>-5.7984251994231857E-3</v>
      </c>
      <c r="C175" s="24">
        <f t="shared" si="66"/>
        <v>5.7844704775264905E-3</v>
      </c>
      <c r="D175" s="24">
        <f t="shared" si="66"/>
        <v>-3.5989568130628119E-3</v>
      </c>
      <c r="E175" s="24">
        <f t="shared" si="66"/>
        <v>-4.2708256185277314E-3</v>
      </c>
      <c r="F175" s="24">
        <f t="shared" si="66"/>
        <v>-1.2286962450498186E-4</v>
      </c>
      <c r="G175" s="24">
        <f t="shared" si="66"/>
        <v>-9.6137823096058544E-4</v>
      </c>
      <c r="H175" s="24">
        <f t="shared" si="66"/>
        <v>2.9808647407607476E-4</v>
      </c>
      <c r="I175" s="24">
        <f t="shared" si="66"/>
        <v>7.9644022532314907E-6</v>
      </c>
      <c r="J175" s="24">
        <f t="shared" si="66"/>
        <v>3.9536109646810753E-4</v>
      </c>
      <c r="K175" s="24"/>
      <c r="L175" s="24">
        <f t="shared" si="59"/>
        <v>8.2665730361554113E-3</v>
      </c>
      <c r="M175" s="25">
        <f t="shared" si="59"/>
        <v>0</v>
      </c>
      <c r="N175" s="10"/>
    </row>
    <row r="176" spans="1:14" s="22" customFormat="1" x14ac:dyDescent="0.25">
      <c r="A176" s="64" t="s">
        <v>76</v>
      </c>
      <c r="B176" s="24">
        <f t="shared" ref="B176:J176" si="67">B154-B153</f>
        <v>-6.2560929902276408E-5</v>
      </c>
      <c r="C176" s="24">
        <f t="shared" si="67"/>
        <v>8.1360947788919336E-4</v>
      </c>
      <c r="D176" s="24">
        <f t="shared" si="67"/>
        <v>9.3476044665259522E-3</v>
      </c>
      <c r="E176" s="24">
        <f t="shared" si="67"/>
        <v>6.4048074442287321E-3</v>
      </c>
      <c r="F176" s="24">
        <f t="shared" si="67"/>
        <v>-2.7072237349538139E-3</v>
      </c>
      <c r="G176" s="24">
        <f t="shared" si="67"/>
        <v>-2.0864810697114964E-3</v>
      </c>
      <c r="H176" s="24">
        <f t="shared" si="67"/>
        <v>-9.0642817433946726E-4</v>
      </c>
      <c r="I176" s="24">
        <f t="shared" si="67"/>
        <v>-1.2776676946783995E-4</v>
      </c>
      <c r="J176" s="24">
        <f t="shared" si="67"/>
        <v>6.0303940322938487E-6</v>
      </c>
      <c r="K176" s="24"/>
      <c r="L176" s="24">
        <f t="shared" si="59"/>
        <v>-1.0681591104301225E-2</v>
      </c>
      <c r="M176" s="25">
        <f t="shared" si="59"/>
        <v>0</v>
      </c>
      <c r="N176" s="10"/>
    </row>
    <row r="177" spans="1:15" s="22" customFormat="1" x14ac:dyDescent="0.25">
      <c r="A177" s="23" t="s">
        <v>77</v>
      </c>
      <c r="B177" s="24">
        <f t="shared" ref="B177:J177" si="68">B155-B154</f>
        <v>-3.5040038910132652E-4</v>
      </c>
      <c r="C177" s="24">
        <f t="shared" si="68"/>
        <v>-6.6094147235417483E-3</v>
      </c>
      <c r="D177" s="24">
        <f t="shared" si="68"/>
        <v>6.3319570705848427E-3</v>
      </c>
      <c r="E177" s="24">
        <f t="shared" si="68"/>
        <v>-1.2315394665390368E-3</v>
      </c>
      <c r="F177" s="24">
        <f t="shared" si="68"/>
        <v>2.1578663396385374E-3</v>
      </c>
      <c r="G177" s="24">
        <f t="shared" si="68"/>
        <v>1.7855601917265414E-3</v>
      </c>
      <c r="H177" s="24">
        <f t="shared" si="68"/>
        <v>4.7256800315956748E-4</v>
      </c>
      <c r="I177" s="24">
        <f t="shared" si="68"/>
        <v>-2.6759432700026759E-4</v>
      </c>
      <c r="J177" s="24">
        <f t="shared" si="68"/>
        <v>-2.2995312259366384E-4</v>
      </c>
      <c r="K177" s="24"/>
      <c r="L177" s="24">
        <f t="shared" si="59"/>
        <v>-2.0590495763335159E-3</v>
      </c>
      <c r="M177" s="25">
        <f t="shared" si="59"/>
        <v>0</v>
      </c>
      <c r="N177" s="10"/>
    </row>
    <row r="178" spans="1:15" s="22" customFormat="1" x14ac:dyDescent="0.25">
      <c r="A178" s="23" t="s">
        <v>95</v>
      </c>
      <c r="B178" s="24">
        <f>B156-B154</f>
        <v>-5.899854439771722E-3</v>
      </c>
      <c r="C178" s="24">
        <f t="shared" ref="C178:M178" si="69">C156-C154</f>
        <v>-1.1567218986695105E-2</v>
      </c>
      <c r="D178" s="24">
        <f t="shared" si="69"/>
        <v>5.5332594497903426E-3</v>
      </c>
      <c r="E178" s="24">
        <f t="shared" si="69"/>
        <v>1.215229288922734E-2</v>
      </c>
      <c r="F178" s="24">
        <f t="shared" si="69"/>
        <v>1.7398250259511071E-3</v>
      </c>
      <c r="G178" s="24">
        <f t="shared" si="69"/>
        <v>9.4603370703132579E-3</v>
      </c>
      <c r="H178" s="24">
        <f t="shared" si="69"/>
        <v>6.5574467128546579E-4</v>
      </c>
      <c r="I178" s="24">
        <f t="shared" si="69"/>
        <v>-2.6759432700026759E-4</v>
      </c>
      <c r="J178" s="24">
        <f t="shared" si="69"/>
        <v>-4.0139149050040138E-4</v>
      </c>
      <c r="K178" s="24">
        <f t="shared" si="69"/>
        <v>4.6029919447640967E-3</v>
      </c>
      <c r="L178" s="24">
        <f t="shared" si="69"/>
        <v>-1.6008391807364131E-2</v>
      </c>
      <c r="M178" s="25">
        <f t="shared" si="69"/>
        <v>0</v>
      </c>
    </row>
    <row r="179" spans="1:15" s="22" customFormat="1" x14ac:dyDescent="0.25">
      <c r="A179" s="64" t="s">
        <v>96</v>
      </c>
      <c r="B179" s="24">
        <f t="shared" ref="B179:M179" si="70">B157-B155</f>
        <v>-5.2632127174218743E-3</v>
      </c>
      <c r="C179" s="24">
        <f t="shared" si="70"/>
        <v>-1.7744536782379888E-3</v>
      </c>
      <c r="D179" s="24">
        <f t="shared" si="70"/>
        <v>-1.6111603949645475E-3</v>
      </c>
      <c r="E179" s="24">
        <f t="shared" si="70"/>
        <v>4.3744586749341376E-3</v>
      </c>
      <c r="F179" s="24">
        <f t="shared" si="70"/>
        <v>1.3659071975685036E-3</v>
      </c>
      <c r="G179" s="24">
        <f t="shared" si="70"/>
        <v>2.4530410417500591E-3</v>
      </c>
      <c r="H179" s="24">
        <f t="shared" si="70"/>
        <v>1.6548619067470827E-3</v>
      </c>
      <c r="I179" s="24">
        <f t="shared" si="70"/>
        <v>2.2841480127912289E-4</v>
      </c>
      <c r="J179" s="24">
        <f t="shared" si="70"/>
        <v>-1.7143836790673754E-4</v>
      </c>
      <c r="K179" s="24">
        <f t="shared" si="70"/>
        <v>8.6797624486066698E-3</v>
      </c>
      <c r="L179" s="24">
        <f t="shared" si="70"/>
        <v>-9.9361809123543754E-3</v>
      </c>
      <c r="M179" s="25">
        <f t="shared" si="70"/>
        <v>0</v>
      </c>
      <c r="N179" s="10"/>
    </row>
    <row r="180" spans="1:15" s="22" customFormat="1" x14ac:dyDescent="0.25">
      <c r="A180" s="64" t="s">
        <v>97</v>
      </c>
      <c r="B180" s="24">
        <f t="shared" ref="B180:M180" si="71">B158-B157</f>
        <v>-1.381504875846663E-4</v>
      </c>
      <c r="C180" s="24">
        <f t="shared" si="71"/>
        <v>-2.0573406581943364E-2</v>
      </c>
      <c r="D180" s="24">
        <f t="shared" si="71"/>
        <v>-9.8837737362546529E-3</v>
      </c>
      <c r="E180" s="24">
        <f t="shared" si="71"/>
        <v>-5.1629388891486633E-4</v>
      </c>
      <c r="F180" s="24">
        <f t="shared" si="71"/>
        <v>1.8127052585763474E-3</v>
      </c>
      <c r="G180" s="24">
        <f t="shared" si="71"/>
        <v>1.4254567396754713E-3</v>
      </c>
      <c r="H180" s="24">
        <f t="shared" si="71"/>
        <v>-4.9111430452189377E-4</v>
      </c>
      <c r="I180" s="24">
        <f t="shared" si="71"/>
        <v>5.0977417509882991E-4</v>
      </c>
      <c r="J180" s="24">
        <f t="shared" si="71"/>
        <v>0</v>
      </c>
      <c r="K180" s="24">
        <f t="shared" si="71"/>
        <v>-3.2663766218350163E-3</v>
      </c>
      <c r="L180" s="24">
        <f t="shared" si="71"/>
        <v>3.1121179447703762E-2</v>
      </c>
      <c r="M180" s="25">
        <f t="shared" si="71"/>
        <v>0</v>
      </c>
      <c r="N180" s="10"/>
    </row>
    <row r="181" spans="1:15" s="22" customFormat="1" x14ac:dyDescent="0.25">
      <c r="A181" s="64" t="s">
        <v>98</v>
      </c>
      <c r="B181" s="24">
        <f t="shared" ref="B181:M181" si="72">B159-B158</f>
        <v>-2.6647174617878654E-3</v>
      </c>
      <c r="C181" s="24">
        <f t="shared" si="72"/>
        <v>1.4792728114868051E-3</v>
      </c>
      <c r="D181" s="24">
        <f t="shared" si="72"/>
        <v>5.1933765632237172E-3</v>
      </c>
      <c r="E181" s="24">
        <f t="shared" si="72"/>
        <v>5.8707735062528965E-3</v>
      </c>
      <c r="F181" s="24">
        <f t="shared" si="72"/>
        <v>3.9225335803612718E-4</v>
      </c>
      <c r="G181" s="24">
        <f t="shared" si="72"/>
        <v>-3.343561834182494E-4</v>
      </c>
      <c r="H181" s="24">
        <f t="shared" si="72"/>
        <v>9.6977767484946733E-4</v>
      </c>
      <c r="I181" s="24">
        <f t="shared" si="72"/>
        <v>-3.7054191755442334E-4</v>
      </c>
      <c r="J181" s="24">
        <f t="shared" si="72"/>
        <v>0</v>
      </c>
      <c r="K181" s="24">
        <f t="shared" si="72"/>
        <v>4.145437702640112E-3</v>
      </c>
      <c r="L181" s="24">
        <f t="shared" si="72"/>
        <v>-1.4681276053728598E-2</v>
      </c>
      <c r="M181" s="25">
        <f t="shared" si="72"/>
        <v>0</v>
      </c>
      <c r="N181" s="10"/>
    </row>
    <row r="182" spans="1:15" s="22" customFormat="1" x14ac:dyDescent="0.25">
      <c r="A182" s="64" t="s">
        <v>99</v>
      </c>
      <c r="B182" s="24">
        <f t="shared" ref="B182:M182" si="73">B160-B159</f>
        <v>2.6423985086992544E-3</v>
      </c>
      <c r="C182" s="24">
        <f t="shared" si="73"/>
        <v>8.5169842584921218E-3</v>
      </c>
      <c r="D182" s="24">
        <f t="shared" si="73"/>
        <v>4.1352526926263511E-3</v>
      </c>
      <c r="E182" s="24">
        <f t="shared" si="73"/>
        <v>-1.4819801159900586E-3</v>
      </c>
      <c r="F182" s="24">
        <f t="shared" si="73"/>
        <v>-1.4327879038939523E-3</v>
      </c>
      <c r="G182" s="24">
        <f t="shared" si="73"/>
        <v>-4.0907207953603739E-5</v>
      </c>
      <c r="H182" s="24">
        <f t="shared" si="73"/>
        <v>-1.4498757249378595E-5</v>
      </c>
      <c r="I182" s="24">
        <f t="shared" si="73"/>
        <v>1.0408036454018228E-3</v>
      </c>
      <c r="J182" s="24">
        <f t="shared" si="73"/>
        <v>0</v>
      </c>
      <c r="K182" s="24">
        <f t="shared" si="73"/>
        <v>1.5679370339685157E-3</v>
      </c>
      <c r="L182" s="24">
        <f t="shared" si="73"/>
        <v>-1.4933202154100989E-2</v>
      </c>
      <c r="M182" s="25">
        <f t="shared" si="73"/>
        <v>0</v>
      </c>
      <c r="N182" s="10"/>
    </row>
    <row r="183" spans="1:15" s="22" customFormat="1" x14ac:dyDescent="0.25">
      <c r="A183" s="64" t="s">
        <v>479</v>
      </c>
      <c r="B183" s="24">
        <f t="shared" ref="B183:M183" si="74">B161-B160</f>
        <v>1.1476264997391759E-4</v>
      </c>
      <c r="C183" s="24">
        <f t="shared" si="74"/>
        <v>-5.5972874282733398E-3</v>
      </c>
      <c r="D183" s="24">
        <f t="shared" si="74"/>
        <v>-1.2081377151799688E-2</v>
      </c>
      <c r="E183" s="24">
        <f t="shared" si="74"/>
        <v>1.0537297861241482E-3</v>
      </c>
      <c r="F183" s="24">
        <f t="shared" si="74"/>
        <v>7.6682316118935855E-4</v>
      </c>
      <c r="G183" s="24">
        <f t="shared" si="74"/>
        <v>-2.5873761085028696E-3</v>
      </c>
      <c r="H183" s="24">
        <f t="shared" si="74"/>
        <v>-1.6797078768909755E-3</v>
      </c>
      <c r="I183" s="24">
        <f t="shared" si="74"/>
        <v>-1.0954616588419407E-3</v>
      </c>
      <c r="J183" s="24">
        <f t="shared" si="74"/>
        <v>1.0432968179447053E-4</v>
      </c>
      <c r="K183" s="24">
        <f t="shared" si="74"/>
        <v>-1.7214397496087552E-4</v>
      </c>
      <c r="L183" s="24">
        <f t="shared" si="74"/>
        <v>2.1173708920187773E-2</v>
      </c>
      <c r="M183" s="25">
        <f t="shared" si="74"/>
        <v>0</v>
      </c>
      <c r="N183" s="10"/>
    </row>
    <row r="184" spans="1:15" s="22" customFormat="1" x14ac:dyDescent="0.25">
      <c r="N184" s="10"/>
    </row>
    <row r="185" spans="1:15" s="22" customFormat="1" x14ac:dyDescent="0.25">
      <c r="A185" s="35" t="str">
        <f>+A85</f>
        <v xml:space="preserve">Note 1: 2019-2020* data is for the period 1 July 2019 to 27 March 2020 due to discontinuation of Form EX01 on 27 March 2020. </v>
      </c>
      <c r="B185" s="64"/>
      <c r="C185" s="64"/>
      <c r="D185" s="64"/>
      <c r="E185" s="64"/>
      <c r="F185" s="64"/>
      <c r="G185" s="64"/>
      <c r="H185" s="64"/>
      <c r="I185" s="64"/>
      <c r="J185" s="64"/>
      <c r="K185" s="64"/>
      <c r="L185" s="64"/>
      <c r="M185" s="64"/>
      <c r="N185" s="10"/>
    </row>
    <row r="186" spans="1:15" s="22" customFormat="1" x14ac:dyDescent="0.25">
      <c r="A186" s="228" t="str">
        <f>+A86</f>
        <v>Note 2: 2019-2020** data is for the period 28 March 2020 (when the Initial Statutory Report was introduced) to 30 June 2020.</v>
      </c>
      <c r="B186" s="228"/>
      <c r="C186" s="228"/>
      <c r="D186" s="228"/>
      <c r="E186" s="228"/>
      <c r="F186" s="228"/>
      <c r="G186" s="228"/>
      <c r="H186" s="228"/>
      <c r="I186" s="228"/>
      <c r="J186" s="228"/>
      <c r="K186" s="228"/>
      <c r="L186" s="228"/>
      <c r="M186" s="228"/>
      <c r="N186" s="10"/>
    </row>
    <row r="187" spans="1:15" s="22" customFormat="1" x14ac:dyDescent="0.25">
      <c r="A187" s="228" t="s">
        <v>239</v>
      </c>
      <c r="B187" s="228"/>
      <c r="C187" s="228"/>
      <c r="D187" s="228"/>
      <c r="E187" s="228"/>
      <c r="F187" s="228"/>
      <c r="G187" s="228"/>
      <c r="H187" s="228"/>
      <c r="I187" s="228"/>
      <c r="J187" s="228"/>
      <c r="K187" s="228"/>
      <c r="L187" s="228"/>
      <c r="M187" s="228"/>
      <c r="N187" s="10"/>
    </row>
    <row r="188" spans="1:15" s="22" customFormat="1" x14ac:dyDescent="0.25">
      <c r="A188" s="35" t="s">
        <v>235</v>
      </c>
      <c r="B188" s="64"/>
      <c r="C188" s="64"/>
      <c r="D188" s="64"/>
      <c r="E188" s="64"/>
      <c r="F188" s="64"/>
      <c r="G188" s="64"/>
      <c r="H188" s="64"/>
      <c r="I188" s="64"/>
      <c r="J188" s="64"/>
      <c r="K188" s="64"/>
      <c r="L188" s="64"/>
      <c r="M188" s="64"/>
      <c r="N188" s="10"/>
    </row>
    <row r="189" spans="1:15" s="22" customFormat="1" x14ac:dyDescent="0.25">
      <c r="A189" s="35"/>
      <c r="B189" s="64"/>
      <c r="C189" s="64"/>
      <c r="D189" s="64"/>
      <c r="E189" s="64"/>
      <c r="F189" s="64"/>
      <c r="G189" s="64"/>
      <c r="H189" s="64"/>
      <c r="I189" s="64"/>
      <c r="J189" s="64"/>
      <c r="K189" s="64"/>
      <c r="L189" s="64"/>
      <c r="M189" s="64"/>
      <c r="N189" s="10"/>
    </row>
    <row r="190" spans="1:15" s="22" customFormat="1" x14ac:dyDescent="0.25">
      <c r="A190" s="219" t="s">
        <v>240</v>
      </c>
      <c r="B190" s="219"/>
      <c r="C190" s="219"/>
      <c r="D190" s="219"/>
      <c r="E190" s="219"/>
      <c r="F190" s="219"/>
      <c r="G190" s="219"/>
      <c r="H190" s="219"/>
      <c r="I190" s="219"/>
      <c r="J190" s="219"/>
      <c r="K190" s="219"/>
      <c r="L190" s="219"/>
      <c r="M190" s="219"/>
      <c r="N190" s="2"/>
      <c r="O190" s="2"/>
    </row>
    <row r="191" spans="1:15" s="22" customFormat="1" ht="12.75" customHeight="1" x14ac:dyDescent="0.25">
      <c r="A191" s="2"/>
      <c r="B191" s="2"/>
      <c r="C191" s="2"/>
      <c r="D191" s="2"/>
      <c r="E191" s="2"/>
      <c r="F191" s="2"/>
      <c r="G191" s="2"/>
      <c r="H191" s="2"/>
      <c r="I191" s="2"/>
      <c r="J191" s="2"/>
      <c r="K191" s="2"/>
      <c r="L191" s="2"/>
      <c r="M191" s="2"/>
      <c r="N191" s="2"/>
      <c r="O191" s="2"/>
    </row>
    <row r="192" spans="1:15" s="22" customFormat="1" x14ac:dyDescent="0.25">
      <c r="A192" s="64"/>
      <c r="M192" s="10"/>
    </row>
    <row r="193" spans="1:13" s="22" customFormat="1" x14ac:dyDescent="0.25">
      <c r="A193" s="64"/>
      <c r="M193" s="10"/>
    </row>
    <row r="194" spans="1:13" s="22" customFormat="1" x14ac:dyDescent="0.25">
      <c r="A194" s="64"/>
      <c r="M194" s="10"/>
    </row>
    <row r="195" spans="1:13" s="22" customFormat="1" x14ac:dyDescent="0.25">
      <c r="A195" s="64"/>
      <c r="M195" s="10"/>
    </row>
    <row r="196" spans="1:13" s="22" customFormat="1" x14ac:dyDescent="0.25">
      <c r="A196" s="64"/>
      <c r="M196" s="10"/>
    </row>
    <row r="197" spans="1:13" s="22" customFormat="1" x14ac:dyDescent="0.25">
      <c r="A197" s="64"/>
      <c r="M197" s="10"/>
    </row>
    <row r="198" spans="1:13" s="22" customFormat="1" x14ac:dyDescent="0.25">
      <c r="A198" s="64"/>
      <c r="M198" s="10"/>
    </row>
    <row r="199" spans="1:13" s="22" customFormat="1" x14ac:dyDescent="0.25">
      <c r="A199" s="64"/>
      <c r="M199" s="10"/>
    </row>
    <row r="200" spans="1:13" s="22" customFormat="1" x14ac:dyDescent="0.25">
      <c r="A200" s="64"/>
      <c r="M200" s="10"/>
    </row>
    <row r="201" spans="1:13" s="22" customFormat="1" x14ac:dyDescent="0.25">
      <c r="A201" s="64"/>
      <c r="M201" s="10"/>
    </row>
    <row r="202" spans="1:13" s="22" customFormat="1" x14ac:dyDescent="0.25">
      <c r="A202" s="64"/>
      <c r="M202" s="10"/>
    </row>
    <row r="203" spans="1:13" s="22" customFormat="1" x14ac:dyDescent="0.25">
      <c r="A203" s="64"/>
      <c r="M203" s="10"/>
    </row>
    <row r="204" spans="1:13" s="22" customFormat="1" x14ac:dyDescent="0.25">
      <c r="A204" s="64"/>
      <c r="M204" s="10"/>
    </row>
    <row r="205" spans="1:13" s="22" customFormat="1" x14ac:dyDescent="0.25">
      <c r="A205" s="64"/>
      <c r="M205" s="10"/>
    </row>
    <row r="206" spans="1:13" s="22" customFormat="1" x14ac:dyDescent="0.25">
      <c r="A206" s="64"/>
      <c r="M206" s="10"/>
    </row>
    <row r="207" spans="1:13" s="22" customFormat="1" x14ac:dyDescent="0.25">
      <c r="A207" s="64"/>
      <c r="M207" s="10"/>
    </row>
    <row r="208" spans="1:13" s="22" customFormat="1" x14ac:dyDescent="0.25">
      <c r="A208" s="64"/>
      <c r="M208" s="10"/>
    </row>
    <row r="209" spans="1:39" s="22" customFormat="1" x14ac:dyDescent="0.25">
      <c r="A209" s="64"/>
      <c r="M209" s="10"/>
    </row>
    <row r="210" spans="1:39" s="22" customFormat="1" x14ac:dyDescent="0.25">
      <c r="A210" s="64"/>
      <c r="M210" s="10"/>
    </row>
    <row r="211" spans="1:39" s="22" customFormat="1" x14ac:dyDescent="0.25">
      <c r="A211" s="64"/>
      <c r="M211" s="10"/>
    </row>
    <row r="212" spans="1:39" s="22" customFormat="1" x14ac:dyDescent="0.25">
      <c r="A212" s="64"/>
      <c r="M212" s="10"/>
    </row>
    <row r="213" spans="1:39" s="22" customFormat="1" x14ac:dyDescent="0.25">
      <c r="A213" s="211" t="s">
        <v>217</v>
      </c>
      <c r="B213" s="211"/>
      <c r="C213" s="211"/>
      <c r="D213" s="211"/>
      <c r="E213" s="211"/>
      <c r="F213" s="211"/>
      <c r="G213" s="211"/>
      <c r="H213" s="211"/>
      <c r="I213" s="211"/>
      <c r="J213" s="211"/>
      <c r="K213" s="211"/>
      <c r="L213" s="211"/>
      <c r="M213" s="211"/>
    </row>
    <row r="214" spans="1:39" s="22" customFormat="1" ht="15" customHeight="1" x14ac:dyDescent="0.25">
      <c r="A214" s="2"/>
      <c r="B214" s="229" t="s">
        <v>241</v>
      </c>
      <c r="C214" s="229"/>
      <c r="D214" s="229"/>
      <c r="E214" s="229"/>
      <c r="F214" s="229"/>
      <c r="G214" s="229"/>
      <c r="H214" s="229"/>
      <c r="I214" s="229"/>
      <c r="J214" s="229"/>
      <c r="K214" s="229"/>
      <c r="L214" s="229"/>
      <c r="M214" s="229"/>
    </row>
    <row r="215" spans="1:39" s="22" customFormat="1" ht="27" customHeight="1" x14ac:dyDescent="0.25">
      <c r="A215" s="86" t="s">
        <v>44</v>
      </c>
      <c r="B215" s="9" t="s">
        <v>222</v>
      </c>
      <c r="C215" s="9" t="s">
        <v>223</v>
      </c>
      <c r="D215" s="9" t="s">
        <v>224</v>
      </c>
      <c r="E215" s="9" t="s">
        <v>225</v>
      </c>
      <c r="F215" s="9" t="s">
        <v>226</v>
      </c>
      <c r="G215" s="9" t="s">
        <v>227</v>
      </c>
      <c r="H215" s="9" t="s">
        <v>228</v>
      </c>
      <c r="I215" s="9" t="s">
        <v>229</v>
      </c>
      <c r="J215" s="9" t="s">
        <v>230</v>
      </c>
      <c r="K215" s="9" t="s">
        <v>231</v>
      </c>
      <c r="L215" s="9" t="s">
        <v>232</v>
      </c>
      <c r="M215" s="47" t="s">
        <v>238</v>
      </c>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row>
    <row r="216" spans="1:39" s="22" customFormat="1" x14ac:dyDescent="0.25">
      <c r="A216" s="215" t="s">
        <v>55</v>
      </c>
      <c r="B216" s="215"/>
      <c r="C216" s="215"/>
      <c r="D216" s="215"/>
      <c r="E216" s="215"/>
      <c r="F216" s="215"/>
      <c r="G216" s="215"/>
      <c r="H216" s="215"/>
      <c r="I216" s="215"/>
      <c r="J216" s="215"/>
      <c r="K216" s="215"/>
      <c r="L216" s="215"/>
      <c r="M216" s="215"/>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row>
    <row r="217" spans="1:39" s="22" customFormat="1" x14ac:dyDescent="0.25">
      <c r="A217" s="64" t="s">
        <v>56</v>
      </c>
      <c r="B217" s="10">
        <v>197</v>
      </c>
      <c r="C217" s="10">
        <v>331</v>
      </c>
      <c r="D217" s="10">
        <v>194</v>
      </c>
      <c r="E217" s="10">
        <v>41</v>
      </c>
      <c r="F217" s="10">
        <v>7</v>
      </c>
      <c r="G217" s="10">
        <v>4</v>
      </c>
      <c r="H217" s="10">
        <v>1</v>
      </c>
      <c r="I217" s="10">
        <v>1</v>
      </c>
      <c r="J217" s="10">
        <v>20</v>
      </c>
      <c r="K217" s="10"/>
      <c r="L217" s="10">
        <v>3775</v>
      </c>
      <c r="M217" s="11">
        <v>4571</v>
      </c>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row>
    <row r="218" spans="1:39" s="22" customFormat="1" x14ac:dyDescent="0.25">
      <c r="A218" s="64" t="s">
        <v>61</v>
      </c>
      <c r="B218" s="10">
        <v>237</v>
      </c>
      <c r="C218" s="10">
        <v>329</v>
      </c>
      <c r="D218" s="10">
        <v>232</v>
      </c>
      <c r="E218" s="10">
        <v>52</v>
      </c>
      <c r="F218" s="10">
        <v>14</v>
      </c>
      <c r="G218" s="10">
        <v>5</v>
      </c>
      <c r="H218" s="10">
        <v>0</v>
      </c>
      <c r="I218" s="10">
        <v>0</v>
      </c>
      <c r="J218" s="10">
        <v>25</v>
      </c>
      <c r="K218" s="10"/>
      <c r="L218" s="10">
        <v>4839</v>
      </c>
      <c r="M218" s="11">
        <v>5733</v>
      </c>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row>
    <row r="219" spans="1:39" s="22" customFormat="1" x14ac:dyDescent="0.25">
      <c r="A219" s="64" t="s">
        <v>62</v>
      </c>
      <c r="B219" s="10">
        <v>253</v>
      </c>
      <c r="C219" s="10">
        <v>378</v>
      </c>
      <c r="D219" s="10">
        <v>255</v>
      </c>
      <c r="E219" s="10">
        <v>47</v>
      </c>
      <c r="F219" s="10">
        <v>8</v>
      </c>
      <c r="G219" s="10">
        <v>4</v>
      </c>
      <c r="H219" s="10">
        <v>4</v>
      </c>
      <c r="I219" s="10">
        <v>0</v>
      </c>
      <c r="J219" s="10">
        <v>4</v>
      </c>
      <c r="K219" s="10"/>
      <c r="L219" s="10">
        <v>5868</v>
      </c>
      <c r="M219" s="11">
        <v>6821</v>
      </c>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row>
    <row r="220" spans="1:39" s="22" customFormat="1" x14ac:dyDescent="0.25">
      <c r="A220" s="64" t="s">
        <v>63</v>
      </c>
      <c r="B220" s="10">
        <v>216</v>
      </c>
      <c r="C220" s="10">
        <v>324</v>
      </c>
      <c r="D220" s="10">
        <v>204</v>
      </c>
      <c r="E220" s="10">
        <v>51</v>
      </c>
      <c r="F220" s="10">
        <v>7</v>
      </c>
      <c r="G220" s="10">
        <v>3</v>
      </c>
      <c r="H220" s="10">
        <v>3</v>
      </c>
      <c r="I220" s="10">
        <v>2</v>
      </c>
      <c r="J220" s="10">
        <v>9</v>
      </c>
      <c r="K220" s="10"/>
      <c r="L220" s="10">
        <v>6078</v>
      </c>
      <c r="M220" s="11">
        <v>6897</v>
      </c>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row>
    <row r="221" spans="1:39" s="22" customFormat="1" x14ac:dyDescent="0.25">
      <c r="A221" s="64" t="s">
        <v>64</v>
      </c>
      <c r="B221" s="10">
        <v>181</v>
      </c>
      <c r="C221" s="10">
        <v>376</v>
      </c>
      <c r="D221" s="10">
        <v>283</v>
      </c>
      <c r="E221" s="10">
        <v>68</v>
      </c>
      <c r="F221" s="10">
        <v>13</v>
      </c>
      <c r="G221" s="10">
        <v>14</v>
      </c>
      <c r="H221" s="10">
        <v>6</v>
      </c>
      <c r="I221" s="10">
        <v>3</v>
      </c>
      <c r="J221" s="10">
        <v>6</v>
      </c>
      <c r="K221" s="10"/>
      <c r="L221" s="10">
        <v>6740</v>
      </c>
      <c r="M221" s="11">
        <v>7690</v>
      </c>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row>
    <row r="222" spans="1:39" s="22" customFormat="1" x14ac:dyDescent="0.25">
      <c r="A222" s="64" t="s">
        <v>65</v>
      </c>
      <c r="B222" s="10">
        <v>212</v>
      </c>
      <c r="C222" s="10">
        <v>472</v>
      </c>
      <c r="D222" s="10">
        <v>362</v>
      </c>
      <c r="E222" s="10">
        <v>110</v>
      </c>
      <c r="F222" s="10">
        <v>25</v>
      </c>
      <c r="G222" s="10">
        <v>10</v>
      </c>
      <c r="H222" s="10">
        <v>11</v>
      </c>
      <c r="I222" s="10">
        <v>7</v>
      </c>
      <c r="J222" s="10">
        <v>9</v>
      </c>
      <c r="K222" s="10"/>
      <c r="L222" s="10">
        <v>6654</v>
      </c>
      <c r="M222" s="11">
        <v>7872</v>
      </c>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row>
    <row r="223" spans="1:39" s="22" customFormat="1" x14ac:dyDescent="0.25">
      <c r="A223" s="64" t="s">
        <v>66</v>
      </c>
      <c r="B223" s="10">
        <v>187</v>
      </c>
      <c r="C223" s="10">
        <v>466</v>
      </c>
      <c r="D223" s="10">
        <v>376</v>
      </c>
      <c r="E223" s="10">
        <v>125</v>
      </c>
      <c r="F223" s="10">
        <v>17</v>
      </c>
      <c r="G223" s="10">
        <v>39</v>
      </c>
      <c r="H223" s="10">
        <v>11</v>
      </c>
      <c r="I223" s="10">
        <v>2</v>
      </c>
      <c r="J223" s="10">
        <v>4</v>
      </c>
      <c r="K223" s="10"/>
      <c r="L223" s="10">
        <v>6798</v>
      </c>
      <c r="M223" s="11">
        <f t="shared" ref="M223:M229" si="75">SUM(B223:L223)</f>
        <v>8025</v>
      </c>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row>
    <row r="224" spans="1:39" s="22" customFormat="1" x14ac:dyDescent="0.25">
      <c r="A224" s="64" t="s">
        <v>69</v>
      </c>
      <c r="B224" s="10">
        <v>192</v>
      </c>
      <c r="C224" s="10">
        <v>576</v>
      </c>
      <c r="D224" s="10">
        <v>474</v>
      </c>
      <c r="E224" s="10">
        <v>147</v>
      </c>
      <c r="F224" s="10">
        <v>22</v>
      </c>
      <c r="G224" s="10">
        <v>20</v>
      </c>
      <c r="H224" s="10">
        <v>8</v>
      </c>
      <c r="I224" s="10">
        <v>2</v>
      </c>
      <c r="J224" s="10">
        <v>3</v>
      </c>
      <c r="K224" s="10"/>
      <c r="L224" s="10">
        <v>8599</v>
      </c>
      <c r="M224" s="11">
        <f t="shared" si="75"/>
        <v>10043</v>
      </c>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row>
    <row r="225" spans="1:39" s="22" customFormat="1" x14ac:dyDescent="0.25">
      <c r="A225" s="64" t="s">
        <v>70</v>
      </c>
      <c r="B225" s="10">
        <v>166</v>
      </c>
      <c r="C225" s="10">
        <v>537</v>
      </c>
      <c r="D225" s="10">
        <v>494</v>
      </c>
      <c r="E225" s="10">
        <v>151</v>
      </c>
      <c r="F225" s="10">
        <v>18</v>
      </c>
      <c r="G225" s="10">
        <v>11</v>
      </c>
      <c r="H225" s="10">
        <v>17</v>
      </c>
      <c r="I225" s="10">
        <v>6</v>
      </c>
      <c r="J225" s="10">
        <v>3</v>
      </c>
      <c r="K225" s="10"/>
      <c r="L225" s="10">
        <v>7819</v>
      </c>
      <c r="M225" s="11">
        <f t="shared" si="75"/>
        <v>9222</v>
      </c>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row>
    <row r="226" spans="1:39" s="22" customFormat="1" x14ac:dyDescent="0.25">
      <c r="A226" s="64" t="s">
        <v>71</v>
      </c>
      <c r="B226" s="10">
        <v>176</v>
      </c>
      <c r="C226" s="10">
        <v>415</v>
      </c>
      <c r="D226" s="10">
        <v>445</v>
      </c>
      <c r="E226" s="10">
        <v>168</v>
      </c>
      <c r="F226" s="10">
        <v>41</v>
      </c>
      <c r="G226" s="10">
        <v>19</v>
      </c>
      <c r="H226" s="10">
        <v>15</v>
      </c>
      <c r="I226" s="10">
        <v>1</v>
      </c>
      <c r="J226" s="10">
        <v>2</v>
      </c>
      <c r="K226" s="10"/>
      <c r="L226" s="10">
        <v>8154</v>
      </c>
      <c r="M226" s="11">
        <f t="shared" si="75"/>
        <v>9436</v>
      </c>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row>
    <row r="227" spans="1:39" s="22" customFormat="1" x14ac:dyDescent="0.25">
      <c r="A227" s="64" t="s">
        <v>72</v>
      </c>
      <c r="B227" s="10">
        <v>138</v>
      </c>
      <c r="C227" s="10">
        <v>401</v>
      </c>
      <c r="D227" s="10">
        <v>406</v>
      </c>
      <c r="E227" s="10">
        <v>157</v>
      </c>
      <c r="F227" s="10">
        <v>25</v>
      </c>
      <c r="G227" s="10">
        <v>27</v>
      </c>
      <c r="H227" s="10">
        <v>10</v>
      </c>
      <c r="I227" s="10">
        <v>1</v>
      </c>
      <c r="J227" s="10">
        <v>1</v>
      </c>
      <c r="K227" s="10"/>
      <c r="L227" s="10">
        <v>7152</v>
      </c>
      <c r="M227" s="11">
        <f t="shared" si="75"/>
        <v>8318</v>
      </c>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row>
    <row r="228" spans="1:39" s="22" customFormat="1" x14ac:dyDescent="0.25">
      <c r="A228" s="64" t="s">
        <v>73</v>
      </c>
      <c r="B228" s="10">
        <v>166</v>
      </c>
      <c r="C228" s="10">
        <v>483</v>
      </c>
      <c r="D228" s="10">
        <v>426</v>
      </c>
      <c r="E228" s="10">
        <v>148</v>
      </c>
      <c r="F228" s="10">
        <v>30</v>
      </c>
      <c r="G228" s="10">
        <v>33</v>
      </c>
      <c r="H228" s="10">
        <v>7</v>
      </c>
      <c r="I228" s="10">
        <v>2</v>
      </c>
      <c r="J228" s="10">
        <v>4</v>
      </c>
      <c r="K228" s="10"/>
      <c r="L228" s="10">
        <v>8132</v>
      </c>
      <c r="M228" s="11">
        <f t="shared" si="75"/>
        <v>9431</v>
      </c>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row>
    <row r="229" spans="1:39" s="22" customFormat="1" x14ac:dyDescent="0.25">
      <c r="A229" s="64" t="s">
        <v>74</v>
      </c>
      <c r="B229" s="10">
        <v>141</v>
      </c>
      <c r="C229" s="10">
        <v>402</v>
      </c>
      <c r="D229" s="10">
        <v>420</v>
      </c>
      <c r="E229" s="10">
        <v>136</v>
      </c>
      <c r="F229" s="10">
        <v>45</v>
      </c>
      <c r="G229" s="10">
        <v>26</v>
      </c>
      <c r="H229" s="10">
        <v>9</v>
      </c>
      <c r="I229" s="10">
        <v>3</v>
      </c>
      <c r="J229" s="10">
        <v>3</v>
      </c>
      <c r="K229" s="10"/>
      <c r="L229" s="10">
        <v>6559</v>
      </c>
      <c r="M229" s="11">
        <f t="shared" si="75"/>
        <v>7744</v>
      </c>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row>
    <row r="230" spans="1:39" s="22" customFormat="1" x14ac:dyDescent="0.25">
      <c r="A230" s="64" t="s">
        <v>75</v>
      </c>
      <c r="B230" s="10">
        <v>79</v>
      </c>
      <c r="C230" s="10">
        <v>404</v>
      </c>
      <c r="D230" s="10">
        <v>368</v>
      </c>
      <c r="E230" s="10">
        <v>124</v>
      </c>
      <c r="F230" s="10">
        <v>24</v>
      </c>
      <c r="G230" s="10">
        <v>19</v>
      </c>
      <c r="H230" s="10">
        <v>11</v>
      </c>
      <c r="I230" s="10">
        <v>3</v>
      </c>
      <c r="J230" s="10">
        <v>3</v>
      </c>
      <c r="K230" s="10"/>
      <c r="L230" s="10">
        <v>6553</v>
      </c>
      <c r="M230" s="11">
        <f>SUM(B230:L230)</f>
        <v>7588</v>
      </c>
      <c r="N230" s="10"/>
    </row>
    <row r="231" spans="1:39" s="22" customFormat="1" x14ac:dyDescent="0.25">
      <c r="A231" s="64" t="s">
        <v>76</v>
      </c>
      <c r="B231" s="10">
        <v>71</v>
      </c>
      <c r="C231" s="10">
        <v>425</v>
      </c>
      <c r="D231" s="10">
        <v>390</v>
      </c>
      <c r="E231" s="10">
        <v>118</v>
      </c>
      <c r="F231" s="10">
        <v>25</v>
      </c>
      <c r="G231" s="10">
        <v>9</v>
      </c>
      <c r="H231" s="10">
        <v>5</v>
      </c>
      <c r="I231" s="10">
        <v>4</v>
      </c>
      <c r="J231" s="10">
        <v>1</v>
      </c>
      <c r="K231" s="10"/>
      <c r="L231" s="10">
        <v>6426</v>
      </c>
      <c r="M231" s="11">
        <v>7474</v>
      </c>
      <c r="N231" s="10"/>
    </row>
    <row r="232" spans="1:39" s="22" customFormat="1" x14ac:dyDescent="0.25">
      <c r="A232" s="23" t="s">
        <v>77</v>
      </c>
      <c r="B232" s="10">
        <v>41</v>
      </c>
      <c r="C232" s="10">
        <v>310</v>
      </c>
      <c r="D232" s="10">
        <v>328</v>
      </c>
      <c r="E232" s="10">
        <v>110</v>
      </c>
      <c r="F232" s="10">
        <v>21</v>
      </c>
      <c r="G232" s="10">
        <v>17</v>
      </c>
      <c r="H232" s="10">
        <v>8</v>
      </c>
      <c r="I232" s="10">
        <v>0</v>
      </c>
      <c r="J232" s="10">
        <v>2</v>
      </c>
      <c r="K232" s="10"/>
      <c r="L232" s="10">
        <v>4996</v>
      </c>
      <c r="M232" s="11">
        <f t="shared" ref="M232:M238" si="76">SUM(B232:L232)</f>
        <v>5833</v>
      </c>
      <c r="N232" s="10"/>
    </row>
    <row r="233" spans="1:39" s="22" customFormat="1" x14ac:dyDescent="0.25">
      <c r="A233" s="23" t="s">
        <v>95</v>
      </c>
      <c r="B233" s="10">
        <v>0</v>
      </c>
      <c r="C233" s="10">
        <v>77</v>
      </c>
      <c r="D233" s="10">
        <v>100</v>
      </c>
      <c r="E233" s="10">
        <v>50</v>
      </c>
      <c r="F233" s="10">
        <v>7</v>
      </c>
      <c r="G233" s="10">
        <v>10</v>
      </c>
      <c r="H233" s="10">
        <v>2</v>
      </c>
      <c r="I233" s="10">
        <v>0</v>
      </c>
      <c r="J233" s="10">
        <v>0</v>
      </c>
      <c r="K233" s="10">
        <v>16</v>
      </c>
      <c r="L233" s="10">
        <v>1476</v>
      </c>
      <c r="M233" s="11">
        <f t="shared" si="76"/>
        <v>1738</v>
      </c>
    </row>
    <row r="234" spans="1:39" s="22" customFormat="1" x14ac:dyDescent="0.25">
      <c r="A234" s="64" t="s">
        <v>96</v>
      </c>
      <c r="B234" s="10">
        <v>14</v>
      </c>
      <c r="C234" s="10">
        <v>203</v>
      </c>
      <c r="D234" s="10">
        <v>262</v>
      </c>
      <c r="E234" s="10">
        <v>92</v>
      </c>
      <c r="F234" s="10">
        <v>26</v>
      </c>
      <c r="G234" s="10">
        <v>15</v>
      </c>
      <c r="H234" s="10">
        <v>7</v>
      </c>
      <c r="I234" s="10">
        <v>14</v>
      </c>
      <c r="J234" s="10">
        <v>0</v>
      </c>
      <c r="K234" s="10">
        <v>28</v>
      </c>
      <c r="L234" s="10">
        <v>3717</v>
      </c>
      <c r="M234" s="11">
        <f t="shared" si="76"/>
        <v>4378</v>
      </c>
      <c r="N234" s="10"/>
    </row>
    <row r="235" spans="1:39" s="22" customFormat="1" x14ac:dyDescent="0.25">
      <c r="A235" s="64" t="s">
        <v>97</v>
      </c>
      <c r="B235" s="10">
        <v>7</v>
      </c>
      <c r="C235" s="10">
        <v>131</v>
      </c>
      <c r="D235" s="10">
        <v>187</v>
      </c>
      <c r="E235" s="10">
        <v>71</v>
      </c>
      <c r="F235" s="10">
        <v>11</v>
      </c>
      <c r="G235" s="10">
        <v>17</v>
      </c>
      <c r="H235" s="10">
        <v>6</v>
      </c>
      <c r="I235" s="10">
        <v>2</v>
      </c>
      <c r="J235" s="10">
        <v>0</v>
      </c>
      <c r="K235" s="10">
        <v>27</v>
      </c>
      <c r="L235" s="10">
        <v>3605</v>
      </c>
      <c r="M235" s="11">
        <f t="shared" si="76"/>
        <v>4064</v>
      </c>
      <c r="N235" s="10"/>
    </row>
    <row r="236" spans="1:39" s="22" customFormat="1" x14ac:dyDescent="0.25">
      <c r="A236" s="64" t="s">
        <v>98</v>
      </c>
      <c r="B236" s="10">
        <v>6</v>
      </c>
      <c r="C236" s="10">
        <v>195</v>
      </c>
      <c r="D236" s="10">
        <v>247</v>
      </c>
      <c r="E236" s="10">
        <v>111</v>
      </c>
      <c r="F236" s="10">
        <v>23</v>
      </c>
      <c r="G236" s="10">
        <v>11</v>
      </c>
      <c r="H236" s="10">
        <v>12</v>
      </c>
      <c r="I236" s="10">
        <v>1</v>
      </c>
      <c r="J236" s="10">
        <v>0</v>
      </c>
      <c r="K236" s="10">
        <v>56</v>
      </c>
      <c r="L236" s="10">
        <v>4778</v>
      </c>
      <c r="M236" s="11">
        <f t="shared" si="76"/>
        <v>5440</v>
      </c>
      <c r="N236" s="10"/>
    </row>
    <row r="237" spans="1:39" s="22" customFormat="1" x14ac:dyDescent="0.25">
      <c r="A237" s="64" t="s">
        <v>99</v>
      </c>
      <c r="B237" s="10">
        <v>12</v>
      </c>
      <c r="C237" s="10">
        <v>234</v>
      </c>
      <c r="D237" s="10">
        <v>344</v>
      </c>
      <c r="E237" s="10">
        <v>127</v>
      </c>
      <c r="F237" s="10">
        <v>29</v>
      </c>
      <c r="G237" s="10">
        <v>33</v>
      </c>
      <c r="H237" s="10">
        <v>10</v>
      </c>
      <c r="I237" s="10">
        <v>7</v>
      </c>
      <c r="J237" s="10">
        <v>1</v>
      </c>
      <c r="K237" s="10">
        <v>85</v>
      </c>
      <c r="L237" s="10">
        <v>6218</v>
      </c>
      <c r="M237" s="11">
        <f t="shared" si="76"/>
        <v>7100</v>
      </c>
      <c r="N237" s="10"/>
    </row>
    <row r="238" spans="1:39" s="22" customFormat="1" x14ac:dyDescent="0.25">
      <c r="A238" s="64" t="s">
        <v>479</v>
      </c>
      <c r="B238" s="10">
        <v>16</v>
      </c>
      <c r="C238" s="10">
        <v>249</v>
      </c>
      <c r="D238" s="10">
        <v>414</v>
      </c>
      <c r="E238" s="10">
        <v>141</v>
      </c>
      <c r="F238" s="10">
        <v>31</v>
      </c>
      <c r="G238" s="10">
        <v>28</v>
      </c>
      <c r="H238" s="10">
        <v>8</v>
      </c>
      <c r="I238" s="10">
        <v>4</v>
      </c>
      <c r="J238" s="10">
        <v>0</v>
      </c>
      <c r="K238" s="10">
        <v>123</v>
      </c>
      <c r="L238" s="10">
        <v>8571</v>
      </c>
      <c r="M238" s="11">
        <f t="shared" si="76"/>
        <v>9585</v>
      </c>
      <c r="N238" s="10"/>
    </row>
    <row r="239" spans="1:39" s="22" customFormat="1" x14ac:dyDescent="0.25">
      <c r="A239" s="209" t="s">
        <v>100</v>
      </c>
      <c r="B239" s="209"/>
      <c r="C239" s="209"/>
      <c r="D239" s="209"/>
      <c r="E239" s="209"/>
      <c r="F239" s="209"/>
      <c r="G239" s="209"/>
      <c r="H239" s="209"/>
      <c r="I239" s="209"/>
      <c r="J239" s="209"/>
      <c r="K239" s="209"/>
      <c r="L239" s="209"/>
      <c r="M239" s="209"/>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row>
    <row r="240" spans="1:39" s="22" customFormat="1" x14ac:dyDescent="0.25">
      <c r="A240" s="64" t="s">
        <v>56</v>
      </c>
      <c r="B240" s="24">
        <v>4.3097790417851674E-2</v>
      </c>
      <c r="C240" s="24">
        <v>7.2413038722380224E-2</v>
      </c>
      <c r="D240" s="24">
        <v>4.2441478888645807E-2</v>
      </c>
      <c r="E240" s="24">
        <v>8.9695908991467947E-3</v>
      </c>
      <c r="F240" s="24">
        <v>1.5313935681470138E-3</v>
      </c>
      <c r="G240" s="24">
        <v>8.7508203894115077E-4</v>
      </c>
      <c r="H240" s="24">
        <v>2.1877050973528769E-4</v>
      </c>
      <c r="I240" s="24">
        <v>2.1877050973528769E-4</v>
      </c>
      <c r="J240" s="24">
        <v>4.3754101947057538E-3</v>
      </c>
      <c r="K240" s="24"/>
      <c r="L240" s="24">
        <v>0.82585867425071102</v>
      </c>
      <c r="M240" s="25">
        <v>1</v>
      </c>
      <c r="N240" s="10"/>
    </row>
    <row r="241" spans="1:39" s="22" customFormat="1" x14ac:dyDescent="0.25">
      <c r="A241" s="64" t="s">
        <v>61</v>
      </c>
      <c r="B241" s="24">
        <v>4.1339612768184195E-2</v>
      </c>
      <c r="C241" s="24">
        <v>5.7387057387057384E-2</v>
      </c>
      <c r="D241" s="24">
        <v>4.0467469038897613E-2</v>
      </c>
      <c r="E241" s="24">
        <v>9.0702947845804991E-3</v>
      </c>
      <c r="F241" s="24">
        <v>2.442002442002442E-3</v>
      </c>
      <c r="G241" s="24">
        <v>8.7214372928658644E-4</v>
      </c>
      <c r="H241" s="24">
        <v>0</v>
      </c>
      <c r="I241" s="24">
        <v>0</v>
      </c>
      <c r="J241" s="24">
        <v>4.3607186464329319E-3</v>
      </c>
      <c r="K241" s="24"/>
      <c r="L241" s="24">
        <v>0.84406070120355836</v>
      </c>
      <c r="M241" s="25">
        <v>1</v>
      </c>
      <c r="N241" s="10"/>
    </row>
    <row r="242" spans="1:39" s="22" customFormat="1" x14ac:dyDescent="0.25">
      <c r="A242" s="64" t="s">
        <v>62</v>
      </c>
      <c r="B242" s="24">
        <v>3.7091335581293065E-2</v>
      </c>
      <c r="C242" s="24">
        <v>5.541709426770268E-2</v>
      </c>
      <c r="D242" s="24">
        <v>3.7384547720275621E-2</v>
      </c>
      <c r="E242" s="24">
        <v>6.8904852660900164E-3</v>
      </c>
      <c r="F242" s="24">
        <v>1.1728485559302155E-3</v>
      </c>
      <c r="G242" s="24">
        <v>5.8642427796510774E-4</v>
      </c>
      <c r="H242" s="24">
        <v>5.8642427796510774E-4</v>
      </c>
      <c r="I242" s="24">
        <v>0</v>
      </c>
      <c r="J242" s="24">
        <v>5.8642427796510774E-4</v>
      </c>
      <c r="K242" s="24"/>
      <c r="L242" s="24">
        <v>0.86028441577481307</v>
      </c>
      <c r="M242" s="25">
        <v>1</v>
      </c>
      <c r="N242" s="10"/>
    </row>
    <row r="243" spans="1:39" s="22" customFormat="1" x14ac:dyDescent="0.25">
      <c r="A243" s="64" t="s">
        <v>63</v>
      </c>
      <c r="B243" s="24">
        <v>3.1317964332318399E-2</v>
      </c>
      <c r="C243" s="24">
        <v>4.6976946498477598E-2</v>
      </c>
      <c r="D243" s="24">
        <v>2.9578077424967378E-2</v>
      </c>
      <c r="E243" s="24">
        <v>7.3945193562418446E-3</v>
      </c>
      <c r="F243" s="24">
        <v>1.0149340292880964E-3</v>
      </c>
      <c r="G243" s="24">
        <v>4.3497172683775554E-4</v>
      </c>
      <c r="H243" s="24">
        <v>4.3497172683775554E-4</v>
      </c>
      <c r="I243" s="24">
        <v>2.8998115122517038E-4</v>
      </c>
      <c r="J243" s="24">
        <v>1.3049151805132667E-3</v>
      </c>
      <c r="K243" s="24"/>
      <c r="L243" s="24">
        <v>0.88125271857329268</v>
      </c>
      <c r="M243" s="25">
        <v>1</v>
      </c>
      <c r="N243" s="10"/>
    </row>
    <row r="244" spans="1:39" s="22" customFormat="1" x14ac:dyDescent="0.25">
      <c r="A244" s="64" t="s">
        <v>64</v>
      </c>
      <c r="B244" s="24">
        <v>2.3537061118335499E-2</v>
      </c>
      <c r="C244" s="24">
        <v>4.8894668400520154E-2</v>
      </c>
      <c r="D244" s="24">
        <v>3.6801040312093629E-2</v>
      </c>
      <c r="E244" s="24">
        <v>8.842652795838752E-3</v>
      </c>
      <c r="F244" s="24">
        <v>1.6905071521456437E-3</v>
      </c>
      <c r="G244" s="24">
        <v>1.8205461638491547E-3</v>
      </c>
      <c r="H244" s="24">
        <v>7.8023407022106636E-4</v>
      </c>
      <c r="I244" s="24">
        <v>3.9011703511053318E-4</v>
      </c>
      <c r="J244" s="24">
        <v>7.8023407022106636E-4</v>
      </c>
      <c r="K244" s="24"/>
      <c r="L244" s="24">
        <v>0.87646293888166449</v>
      </c>
      <c r="M244" s="25">
        <v>1</v>
      </c>
      <c r="N244" s="10"/>
    </row>
    <row r="245" spans="1:39" s="22" customFormat="1" x14ac:dyDescent="0.25">
      <c r="A245" s="64" t="s">
        <v>65</v>
      </c>
      <c r="B245" s="24">
        <v>2.693089430894309E-2</v>
      </c>
      <c r="C245" s="24">
        <v>5.9959349593495935E-2</v>
      </c>
      <c r="D245" s="24">
        <v>4.5985772357723574E-2</v>
      </c>
      <c r="E245" s="24">
        <v>1.3973577235772357E-2</v>
      </c>
      <c r="F245" s="24">
        <v>3.1758130081300812E-3</v>
      </c>
      <c r="G245" s="24">
        <v>1.2703252032520325E-3</v>
      </c>
      <c r="H245" s="24">
        <v>1.3973577235772358E-3</v>
      </c>
      <c r="I245" s="24">
        <v>8.8922764227642272E-4</v>
      </c>
      <c r="J245" s="24">
        <v>1.1432926829268292E-3</v>
      </c>
      <c r="K245" s="24"/>
      <c r="L245" s="24">
        <v>0.84527439024390238</v>
      </c>
      <c r="M245" s="25">
        <v>1</v>
      </c>
      <c r="N245" s="10"/>
    </row>
    <row r="246" spans="1:39" s="22" customFormat="1" x14ac:dyDescent="0.25">
      <c r="A246" s="64" t="s">
        <v>66</v>
      </c>
      <c r="B246" s="24">
        <f t="shared" ref="B246:J246" si="77">B223/$M23</f>
        <v>2.3302180685358255E-2</v>
      </c>
      <c r="C246" s="24">
        <f t="shared" si="77"/>
        <v>5.8068535825545171E-2</v>
      </c>
      <c r="D246" s="24">
        <f t="shared" si="77"/>
        <v>4.6853582554517131E-2</v>
      </c>
      <c r="E246" s="24">
        <f t="shared" si="77"/>
        <v>1.5576323987538941E-2</v>
      </c>
      <c r="F246" s="24">
        <f t="shared" si="77"/>
        <v>2.1183800623052959E-3</v>
      </c>
      <c r="G246" s="24">
        <f t="shared" si="77"/>
        <v>4.8598130841121497E-3</v>
      </c>
      <c r="H246" s="24">
        <f t="shared" si="77"/>
        <v>1.3707165109034269E-3</v>
      </c>
      <c r="I246" s="24">
        <f t="shared" si="77"/>
        <v>2.4922118380062304E-4</v>
      </c>
      <c r="J246" s="24">
        <f t="shared" si="77"/>
        <v>4.9844236760124608E-4</v>
      </c>
      <c r="K246" s="24"/>
      <c r="L246" s="24">
        <f t="shared" ref="L246:M261" si="78">L223/$M23</f>
        <v>0.84710280373831781</v>
      </c>
      <c r="M246" s="25">
        <f t="shared" si="78"/>
        <v>1</v>
      </c>
      <c r="N246" s="10"/>
    </row>
    <row r="247" spans="1:39" s="22" customFormat="1" x14ac:dyDescent="0.25">
      <c r="A247" s="64" t="s">
        <v>69</v>
      </c>
      <c r="B247" s="24">
        <f t="shared" ref="B247:J247" si="79">B224/$M24</f>
        <v>1.9117793488001592E-2</v>
      </c>
      <c r="C247" s="24">
        <f t="shared" si="79"/>
        <v>5.7353380464004781E-2</v>
      </c>
      <c r="D247" s="24">
        <f t="shared" si="79"/>
        <v>4.7197052673503936E-2</v>
      </c>
      <c r="E247" s="24">
        <f t="shared" si="79"/>
        <v>1.463706063925122E-2</v>
      </c>
      <c r="F247" s="24">
        <f t="shared" si="79"/>
        <v>2.1905805038335158E-3</v>
      </c>
      <c r="G247" s="24">
        <f t="shared" si="79"/>
        <v>1.9914368216668327E-3</v>
      </c>
      <c r="H247" s="24">
        <f t="shared" si="79"/>
        <v>7.9657472866673305E-4</v>
      </c>
      <c r="I247" s="24">
        <f t="shared" si="79"/>
        <v>1.9914368216668326E-4</v>
      </c>
      <c r="J247" s="24">
        <f t="shared" si="79"/>
        <v>2.9871552325002487E-4</v>
      </c>
      <c r="K247" s="24"/>
      <c r="L247" s="24">
        <f t="shared" si="78"/>
        <v>0.85621826147565472</v>
      </c>
      <c r="M247" s="25">
        <f t="shared" si="78"/>
        <v>1</v>
      </c>
      <c r="N247" s="10"/>
    </row>
    <row r="248" spans="1:39" s="22" customFormat="1" x14ac:dyDescent="0.25">
      <c r="A248" s="64" t="s">
        <v>70</v>
      </c>
      <c r="B248" s="24">
        <f t="shared" ref="B248:J248" si="80">B225/$M25</f>
        <v>1.8000433745391457E-2</v>
      </c>
      <c r="C248" s="24">
        <f t="shared" si="80"/>
        <v>5.8230318802862717E-2</v>
      </c>
      <c r="D248" s="24">
        <f t="shared" si="80"/>
        <v>5.3567555844719152E-2</v>
      </c>
      <c r="E248" s="24">
        <f t="shared" si="80"/>
        <v>1.6373888527434394E-2</v>
      </c>
      <c r="F248" s="24">
        <f t="shared" si="80"/>
        <v>1.9518542615484711E-3</v>
      </c>
      <c r="G248" s="24">
        <f t="shared" si="80"/>
        <v>1.1927998265018433E-3</v>
      </c>
      <c r="H248" s="24">
        <f t="shared" si="80"/>
        <v>1.8434179136846672E-3</v>
      </c>
      <c r="I248" s="24">
        <f t="shared" si="80"/>
        <v>6.5061808718282373E-4</v>
      </c>
      <c r="J248" s="24">
        <f t="shared" si="80"/>
        <v>3.2530904359141186E-4</v>
      </c>
      <c r="K248" s="24"/>
      <c r="L248" s="24">
        <f t="shared" si="78"/>
        <v>0.84786380394708305</v>
      </c>
      <c r="M248" s="25">
        <f t="shared" si="78"/>
        <v>1</v>
      </c>
      <c r="N248" s="10"/>
    </row>
    <row r="249" spans="1:39" s="22" customFormat="1" x14ac:dyDescent="0.25">
      <c r="A249" s="64" t="s">
        <v>71</v>
      </c>
      <c r="B249" s="24">
        <f t="shared" ref="B249:J249" si="81">B226/$M26</f>
        <v>1.8651971174226366E-2</v>
      </c>
      <c r="C249" s="24">
        <f t="shared" si="81"/>
        <v>4.3980500211954217E-2</v>
      </c>
      <c r="D249" s="24">
        <f t="shared" si="81"/>
        <v>4.7159813480288255E-2</v>
      </c>
      <c r="E249" s="24">
        <f t="shared" si="81"/>
        <v>1.7804154302670624E-2</v>
      </c>
      <c r="F249" s="24">
        <f t="shared" si="81"/>
        <v>4.3450614667231878E-3</v>
      </c>
      <c r="G249" s="24">
        <f t="shared" si="81"/>
        <v>2.013565069944892E-3</v>
      </c>
      <c r="H249" s="24">
        <f t="shared" si="81"/>
        <v>1.58965663416702E-3</v>
      </c>
      <c r="I249" s="24">
        <f t="shared" si="81"/>
        <v>1.0597710894446799E-4</v>
      </c>
      <c r="J249" s="24">
        <f t="shared" si="81"/>
        <v>2.1195421788893599E-4</v>
      </c>
      <c r="K249" s="24"/>
      <c r="L249" s="24">
        <f t="shared" si="78"/>
        <v>0.86413734633319206</v>
      </c>
      <c r="M249" s="25">
        <f t="shared" si="78"/>
        <v>1</v>
      </c>
      <c r="N249" s="10"/>
    </row>
    <row r="250" spans="1:39" s="22" customFormat="1" x14ac:dyDescent="0.25">
      <c r="A250" s="64" t="s">
        <v>72</v>
      </c>
      <c r="B250" s="24">
        <f t="shared" ref="B250:J250" si="82">B227/$M27</f>
        <v>1.6590526568886751E-2</v>
      </c>
      <c r="C250" s="24">
        <f t="shared" si="82"/>
        <v>4.8208704015388314E-2</v>
      </c>
      <c r="D250" s="24">
        <f t="shared" si="82"/>
        <v>4.8809810050492904E-2</v>
      </c>
      <c r="E250" s="24">
        <f t="shared" si="82"/>
        <v>1.8874729502284204E-2</v>
      </c>
      <c r="F250" s="24">
        <f t="shared" si="82"/>
        <v>3.0055301755229622E-3</v>
      </c>
      <c r="G250" s="24">
        <f t="shared" si="82"/>
        <v>3.2459725895647991E-3</v>
      </c>
      <c r="H250" s="24">
        <f t="shared" si="82"/>
        <v>1.2022120702091848E-3</v>
      </c>
      <c r="I250" s="24">
        <f t="shared" si="82"/>
        <v>1.2022120702091849E-4</v>
      </c>
      <c r="J250" s="24">
        <f t="shared" si="82"/>
        <v>1.2022120702091849E-4</v>
      </c>
      <c r="K250" s="24"/>
      <c r="L250" s="24">
        <f t="shared" si="78"/>
        <v>0.85982207261360899</v>
      </c>
      <c r="M250" s="25">
        <f t="shared" si="78"/>
        <v>1</v>
      </c>
      <c r="N250" s="10"/>
    </row>
    <row r="251" spans="1:39" s="22" customFormat="1" x14ac:dyDescent="0.25">
      <c r="A251" s="64" t="s">
        <v>73</v>
      </c>
      <c r="B251" s="24">
        <f t="shared" ref="B251:J251" si="83">B228/$M28</f>
        <v>1.7601526879440145E-2</v>
      </c>
      <c r="C251" s="24">
        <f t="shared" si="83"/>
        <v>5.1214081221503553E-2</v>
      </c>
      <c r="D251" s="24">
        <f t="shared" si="83"/>
        <v>4.5170183437599404E-2</v>
      </c>
      <c r="E251" s="24">
        <f t="shared" si="83"/>
        <v>1.5692927579259889E-2</v>
      </c>
      <c r="F251" s="24">
        <f t="shared" si="83"/>
        <v>3.180998833633761E-3</v>
      </c>
      <c r="G251" s="24">
        <f t="shared" si="83"/>
        <v>3.499098716997137E-3</v>
      </c>
      <c r="H251" s="24">
        <f t="shared" si="83"/>
        <v>7.4223306118121094E-4</v>
      </c>
      <c r="I251" s="24">
        <f t="shared" si="83"/>
        <v>2.1206658890891741E-4</v>
      </c>
      <c r="J251" s="24">
        <f t="shared" si="83"/>
        <v>4.2413317781783482E-4</v>
      </c>
      <c r="K251" s="24"/>
      <c r="L251" s="24">
        <f t="shared" si="78"/>
        <v>0.86226275050365819</v>
      </c>
      <c r="M251" s="25">
        <f t="shared" si="78"/>
        <v>1</v>
      </c>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row>
    <row r="252" spans="1:39" s="22" customFormat="1" x14ac:dyDescent="0.25">
      <c r="A252" s="64" t="s">
        <v>74</v>
      </c>
      <c r="B252" s="24">
        <f t="shared" ref="B252:J252" si="84">B229/$M29</f>
        <v>1.8207644628099172E-2</v>
      </c>
      <c r="C252" s="24">
        <f t="shared" si="84"/>
        <v>5.1911157024793389E-2</v>
      </c>
      <c r="D252" s="24">
        <f t="shared" si="84"/>
        <v>5.4235537190082644E-2</v>
      </c>
      <c r="E252" s="24">
        <f t="shared" si="84"/>
        <v>1.7561983471074381E-2</v>
      </c>
      <c r="F252" s="24">
        <f t="shared" si="84"/>
        <v>5.8109504132231402E-3</v>
      </c>
      <c r="G252" s="24">
        <f t="shared" si="84"/>
        <v>3.3574380165289257E-3</v>
      </c>
      <c r="H252" s="24">
        <f t="shared" si="84"/>
        <v>1.1621900826446281E-3</v>
      </c>
      <c r="I252" s="24">
        <f t="shared" si="84"/>
        <v>3.8739669421487604E-4</v>
      </c>
      <c r="J252" s="24">
        <f t="shared" si="84"/>
        <v>3.8739669421487604E-4</v>
      </c>
      <c r="K252" s="24"/>
      <c r="L252" s="24">
        <f t="shared" si="78"/>
        <v>0.84697830578512401</v>
      </c>
      <c r="M252" s="25">
        <f t="shared" si="78"/>
        <v>1</v>
      </c>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row>
    <row r="253" spans="1:39" s="22" customFormat="1" x14ac:dyDescent="0.25">
      <c r="A253" s="64" t="s">
        <v>75</v>
      </c>
      <c r="B253" s="24">
        <f t="shared" ref="B253:J253" si="85">B230/$M30</f>
        <v>1.0411175540326832E-2</v>
      </c>
      <c r="C253" s="24">
        <f t="shared" si="85"/>
        <v>5.3241960991038478E-2</v>
      </c>
      <c r="D253" s="24">
        <f t="shared" si="85"/>
        <v>4.8497627833421195E-2</v>
      </c>
      <c r="E253" s="24">
        <f t="shared" si="85"/>
        <v>1.6341591987348445E-2</v>
      </c>
      <c r="F253" s="24">
        <f t="shared" si="85"/>
        <v>3.1628887717448603E-3</v>
      </c>
      <c r="G253" s="24">
        <f t="shared" si="85"/>
        <v>2.5039536109646809E-3</v>
      </c>
      <c r="H253" s="24">
        <f t="shared" si="85"/>
        <v>1.4496573537163943E-3</v>
      </c>
      <c r="I253" s="24">
        <f t="shared" si="85"/>
        <v>3.9536109646810753E-4</v>
      </c>
      <c r="J253" s="24">
        <f t="shared" si="85"/>
        <v>3.9536109646810753E-4</v>
      </c>
      <c r="K253" s="24"/>
      <c r="L253" s="24">
        <f t="shared" si="78"/>
        <v>0.86360042171850293</v>
      </c>
      <c r="M253" s="25">
        <f t="shared" si="78"/>
        <v>1</v>
      </c>
      <c r="N253" s="10"/>
    </row>
    <row r="254" spans="1:39" s="22" customFormat="1" x14ac:dyDescent="0.25">
      <c r="A254" s="64" t="s">
        <v>76</v>
      </c>
      <c r="B254" s="24">
        <f t="shared" ref="B254:J254" si="86">B231/$M31</f>
        <v>9.4995986085094995E-3</v>
      </c>
      <c r="C254" s="24">
        <f t="shared" si="86"/>
        <v>5.6863794487556865E-2</v>
      </c>
      <c r="D254" s="24">
        <f t="shared" si="86"/>
        <v>5.218089376505218E-2</v>
      </c>
      <c r="E254" s="24">
        <f t="shared" si="86"/>
        <v>1.5788065293015789E-2</v>
      </c>
      <c r="F254" s="24">
        <f t="shared" si="86"/>
        <v>3.3449290875033448E-3</v>
      </c>
      <c r="G254" s="24">
        <f t="shared" si="86"/>
        <v>1.2041744715012041E-3</v>
      </c>
      <c r="H254" s="24">
        <f t="shared" si="86"/>
        <v>6.6898581750066903E-4</v>
      </c>
      <c r="I254" s="24">
        <f t="shared" si="86"/>
        <v>5.3518865400053518E-4</v>
      </c>
      <c r="J254" s="24">
        <f t="shared" si="86"/>
        <v>1.3379716350013379E-4</v>
      </c>
      <c r="K254" s="24"/>
      <c r="L254" s="24">
        <f t="shared" si="78"/>
        <v>0.85978057265185981</v>
      </c>
      <c r="M254" s="25">
        <f t="shared" si="78"/>
        <v>1</v>
      </c>
      <c r="N254" s="10"/>
    </row>
    <row r="255" spans="1:39" s="22" customFormat="1" x14ac:dyDescent="0.25">
      <c r="A255" s="23" t="s">
        <v>77</v>
      </c>
      <c r="B255" s="24">
        <f t="shared" ref="B255:J255" si="87">B232/$M32</f>
        <v>7.0289730841762389E-3</v>
      </c>
      <c r="C255" s="24">
        <f t="shared" si="87"/>
        <v>5.3145894051088632E-2</v>
      </c>
      <c r="D255" s="24">
        <f t="shared" si="87"/>
        <v>5.6231784673409911E-2</v>
      </c>
      <c r="E255" s="24">
        <f t="shared" si="87"/>
        <v>1.8858220469741126E-2</v>
      </c>
      <c r="F255" s="24">
        <f t="shared" si="87"/>
        <v>3.6002057260414882E-3</v>
      </c>
      <c r="G255" s="24">
        <f t="shared" si="87"/>
        <v>2.9144522544145381E-3</v>
      </c>
      <c r="H255" s="24">
        <f t="shared" si="87"/>
        <v>1.3715069432539003E-3</v>
      </c>
      <c r="I255" s="24">
        <f t="shared" si="87"/>
        <v>0</v>
      </c>
      <c r="J255" s="24">
        <f t="shared" si="87"/>
        <v>3.4287673581347508E-4</v>
      </c>
      <c r="K255" s="24"/>
      <c r="L255" s="24">
        <f t="shared" si="78"/>
        <v>0.85650608606206069</v>
      </c>
      <c r="M255" s="25">
        <f t="shared" si="78"/>
        <v>1</v>
      </c>
      <c r="N255" s="10"/>
    </row>
    <row r="256" spans="1:39" s="22" customFormat="1" x14ac:dyDescent="0.25">
      <c r="A256" s="23" t="s">
        <v>95</v>
      </c>
      <c r="B256" s="24">
        <f t="shared" ref="B256:J256" si="88">B233/$M33</f>
        <v>0</v>
      </c>
      <c r="C256" s="24">
        <f t="shared" si="88"/>
        <v>4.4303797468354431E-2</v>
      </c>
      <c r="D256" s="24">
        <f t="shared" si="88"/>
        <v>5.7537399309551207E-2</v>
      </c>
      <c r="E256" s="24">
        <f t="shared" si="88"/>
        <v>2.8768699654775604E-2</v>
      </c>
      <c r="F256" s="24">
        <f t="shared" si="88"/>
        <v>4.0276179516685849E-3</v>
      </c>
      <c r="G256" s="24">
        <f t="shared" si="88"/>
        <v>5.7537399309551211E-3</v>
      </c>
      <c r="H256" s="24">
        <f t="shared" si="88"/>
        <v>1.1507479861910242E-3</v>
      </c>
      <c r="I256" s="24">
        <f t="shared" si="88"/>
        <v>0</v>
      </c>
      <c r="J256" s="24">
        <f t="shared" si="88"/>
        <v>0</v>
      </c>
      <c r="K256" s="24">
        <f t="shared" ref="K256:K261" si="89">K233/$M33</f>
        <v>9.2059838895281933E-3</v>
      </c>
      <c r="L256" s="24">
        <f t="shared" si="78"/>
        <v>0.84925201380897586</v>
      </c>
      <c r="M256" s="25">
        <f t="shared" si="78"/>
        <v>1</v>
      </c>
    </row>
    <row r="257" spans="1:14" s="22" customFormat="1" x14ac:dyDescent="0.25">
      <c r="A257" s="64" t="s">
        <v>96</v>
      </c>
      <c r="B257" s="24">
        <f t="shared" ref="B257:J257" si="90">B234/$M34</f>
        <v>3.1978072179077205E-3</v>
      </c>
      <c r="C257" s="24">
        <f t="shared" si="90"/>
        <v>4.6368204659661946E-2</v>
      </c>
      <c r="D257" s="24">
        <f t="shared" si="90"/>
        <v>5.9844677935130194E-2</v>
      </c>
      <c r="E257" s="24">
        <f t="shared" si="90"/>
        <v>2.1014161717679305E-2</v>
      </c>
      <c r="F257" s="24">
        <f t="shared" si="90"/>
        <v>5.9387848332571949E-3</v>
      </c>
      <c r="G257" s="24">
        <f t="shared" si="90"/>
        <v>3.4262220191868431E-3</v>
      </c>
      <c r="H257" s="24">
        <f t="shared" si="90"/>
        <v>1.5989036089538603E-3</v>
      </c>
      <c r="I257" s="24">
        <f t="shared" si="90"/>
        <v>3.1978072179077205E-3</v>
      </c>
      <c r="J257" s="24">
        <f t="shared" si="90"/>
        <v>0</v>
      </c>
      <c r="K257" s="24">
        <f t="shared" si="89"/>
        <v>6.395614435815441E-3</v>
      </c>
      <c r="L257" s="24">
        <f t="shared" si="78"/>
        <v>0.8490178163544998</v>
      </c>
      <c r="M257" s="25">
        <f t="shared" si="78"/>
        <v>1</v>
      </c>
      <c r="N257" s="10"/>
    </row>
    <row r="258" spans="1:14" s="22" customFormat="1" x14ac:dyDescent="0.25">
      <c r="A258" s="64" t="s">
        <v>97</v>
      </c>
      <c r="B258" s="24">
        <f t="shared" ref="B258:J258" si="91">B235/$M35</f>
        <v>1.7224409448818897E-3</v>
      </c>
      <c r="C258" s="24">
        <f t="shared" si="91"/>
        <v>3.2234251968503935E-2</v>
      </c>
      <c r="D258" s="24">
        <f t="shared" si="91"/>
        <v>4.6013779527559057E-2</v>
      </c>
      <c r="E258" s="24">
        <f t="shared" si="91"/>
        <v>1.7470472440944882E-2</v>
      </c>
      <c r="F258" s="24">
        <f t="shared" si="91"/>
        <v>2.7066929133858267E-3</v>
      </c>
      <c r="G258" s="24">
        <f t="shared" si="91"/>
        <v>4.1830708661417327E-3</v>
      </c>
      <c r="H258" s="24">
        <f t="shared" si="91"/>
        <v>1.4763779527559055E-3</v>
      </c>
      <c r="I258" s="24">
        <f t="shared" si="91"/>
        <v>4.921259842519685E-4</v>
      </c>
      <c r="J258" s="24">
        <f t="shared" si="91"/>
        <v>0</v>
      </c>
      <c r="K258" s="24">
        <f t="shared" si="89"/>
        <v>6.6437007874015751E-3</v>
      </c>
      <c r="L258" s="24">
        <f t="shared" si="78"/>
        <v>0.88705708661417326</v>
      </c>
      <c r="M258" s="25">
        <f t="shared" si="78"/>
        <v>1</v>
      </c>
      <c r="N258" s="10"/>
    </row>
    <row r="259" spans="1:14" s="22" customFormat="1" x14ac:dyDescent="0.25">
      <c r="A259" s="64" t="s">
        <v>98</v>
      </c>
      <c r="B259" s="24">
        <f t="shared" ref="B259:J259" si="92">B236/$M36</f>
        <v>1.1029411764705882E-3</v>
      </c>
      <c r="C259" s="24">
        <f t="shared" si="92"/>
        <v>3.5845588235294115E-2</v>
      </c>
      <c r="D259" s="24">
        <f t="shared" si="92"/>
        <v>4.5404411764705881E-2</v>
      </c>
      <c r="E259" s="24">
        <f t="shared" si="92"/>
        <v>2.0404411764705883E-2</v>
      </c>
      <c r="F259" s="24">
        <f t="shared" si="92"/>
        <v>4.227941176470588E-3</v>
      </c>
      <c r="G259" s="24">
        <f t="shared" si="92"/>
        <v>2.022058823529412E-3</v>
      </c>
      <c r="H259" s="24">
        <f t="shared" si="92"/>
        <v>2.2058823529411764E-3</v>
      </c>
      <c r="I259" s="24">
        <f t="shared" si="92"/>
        <v>1.838235294117647E-4</v>
      </c>
      <c r="J259" s="24">
        <f t="shared" si="92"/>
        <v>0</v>
      </c>
      <c r="K259" s="24">
        <f t="shared" si="89"/>
        <v>1.0294117647058823E-2</v>
      </c>
      <c r="L259" s="24">
        <f t="shared" si="78"/>
        <v>0.87830882352941175</v>
      </c>
      <c r="M259" s="25">
        <f t="shared" si="78"/>
        <v>1</v>
      </c>
      <c r="N259" s="10"/>
    </row>
    <row r="260" spans="1:14" s="22" customFormat="1" x14ac:dyDescent="0.25">
      <c r="A260" s="64" t="s">
        <v>99</v>
      </c>
      <c r="B260" s="24">
        <f t="shared" ref="B260:J260" si="93">B237/$M37</f>
        <v>1.6901408450704226E-3</v>
      </c>
      <c r="C260" s="24">
        <f t="shared" si="93"/>
        <v>3.2957746478873243E-2</v>
      </c>
      <c r="D260" s="24">
        <f t="shared" si="93"/>
        <v>4.8450704225352116E-2</v>
      </c>
      <c r="E260" s="24">
        <f t="shared" si="93"/>
        <v>1.7887323943661972E-2</v>
      </c>
      <c r="F260" s="24">
        <f t="shared" si="93"/>
        <v>4.0845070422535212E-3</v>
      </c>
      <c r="G260" s="24">
        <f t="shared" si="93"/>
        <v>4.6478873239436617E-3</v>
      </c>
      <c r="H260" s="24">
        <f t="shared" si="93"/>
        <v>1.4084507042253522E-3</v>
      </c>
      <c r="I260" s="24">
        <f t="shared" si="93"/>
        <v>9.8591549295774642E-4</v>
      </c>
      <c r="J260" s="24">
        <f t="shared" si="93"/>
        <v>1.4084507042253522E-4</v>
      </c>
      <c r="K260" s="24">
        <f t="shared" si="89"/>
        <v>1.1971830985915493E-2</v>
      </c>
      <c r="L260" s="24">
        <f t="shared" si="78"/>
        <v>0.87577464788732395</v>
      </c>
      <c r="M260" s="25">
        <f t="shared" si="78"/>
        <v>1</v>
      </c>
      <c r="N260" s="10"/>
    </row>
    <row r="261" spans="1:14" s="22" customFormat="1" x14ac:dyDescent="0.25">
      <c r="A261" s="64" t="s">
        <v>479</v>
      </c>
      <c r="B261" s="24">
        <f t="shared" ref="B261:J261" si="94">B238/$M38</f>
        <v>1.6692749087115284E-3</v>
      </c>
      <c r="C261" s="24">
        <f t="shared" si="94"/>
        <v>2.5978090766823163E-2</v>
      </c>
      <c r="D261" s="24">
        <f t="shared" si="94"/>
        <v>4.3192488262910798E-2</v>
      </c>
      <c r="E261" s="24">
        <f t="shared" si="94"/>
        <v>1.4710485133020344E-2</v>
      </c>
      <c r="F261" s="24">
        <f t="shared" si="94"/>
        <v>3.2342201356285864E-3</v>
      </c>
      <c r="G261" s="24">
        <f t="shared" si="94"/>
        <v>2.9212310902451749E-3</v>
      </c>
      <c r="H261" s="24">
        <f t="shared" si="94"/>
        <v>8.3463745435576422E-4</v>
      </c>
      <c r="I261" s="24">
        <f t="shared" si="94"/>
        <v>4.1731872717788211E-4</v>
      </c>
      <c r="J261" s="24">
        <f t="shared" si="94"/>
        <v>0</v>
      </c>
      <c r="K261" s="24">
        <f t="shared" si="89"/>
        <v>1.2832550860719875E-2</v>
      </c>
      <c r="L261" s="24">
        <f t="shared" si="78"/>
        <v>0.89420970266040689</v>
      </c>
      <c r="M261" s="25">
        <f t="shared" si="78"/>
        <v>1</v>
      </c>
      <c r="N261" s="10"/>
    </row>
    <row r="262" spans="1:14" s="22" customFormat="1" x14ac:dyDescent="0.25">
      <c r="A262" s="209" t="s">
        <v>101</v>
      </c>
      <c r="B262" s="209"/>
      <c r="C262" s="209"/>
      <c r="D262" s="209"/>
      <c r="E262" s="209"/>
      <c r="F262" s="209"/>
      <c r="G262" s="209"/>
      <c r="H262" s="209"/>
      <c r="I262" s="209"/>
      <c r="J262" s="209"/>
      <c r="K262" s="209"/>
      <c r="L262" s="209"/>
      <c r="M262" s="209"/>
      <c r="N262" s="10"/>
    </row>
    <row r="263" spans="1:14" s="22" customFormat="1" x14ac:dyDescent="0.25">
      <c r="A263" s="64" t="s">
        <v>61</v>
      </c>
      <c r="B263" s="24">
        <v>-1.7581776496674792E-3</v>
      </c>
      <c r="C263" s="24">
        <v>-1.502598133532284E-2</v>
      </c>
      <c r="D263" s="24">
        <v>-1.9740098497481942E-3</v>
      </c>
      <c r="E263" s="24">
        <v>1.0070388543370438E-4</v>
      </c>
      <c r="F263" s="24">
        <v>9.1060887385542816E-4</v>
      </c>
      <c r="G263" s="24">
        <v>-2.9383096545643238E-6</v>
      </c>
      <c r="H263" s="24">
        <v>-2.1877050973528769E-4</v>
      </c>
      <c r="I263" s="24">
        <v>-2.1877050973528769E-4</v>
      </c>
      <c r="J263" s="24">
        <v>-1.4691548272821944E-5</v>
      </c>
      <c r="K263" s="24"/>
      <c r="L263" s="24">
        <v>1.8202026952847339E-2</v>
      </c>
      <c r="M263" s="25">
        <v>0</v>
      </c>
      <c r="N263" s="10"/>
    </row>
    <row r="264" spans="1:14" s="22" customFormat="1" x14ac:dyDescent="0.25">
      <c r="A264" s="64" t="s">
        <v>62</v>
      </c>
      <c r="B264" s="24">
        <v>-4.2482771868911293E-3</v>
      </c>
      <c r="C264" s="24">
        <v>-1.9699631193547049E-3</v>
      </c>
      <c r="D264" s="24">
        <v>-3.0829213186219923E-3</v>
      </c>
      <c r="E264" s="24">
        <v>-2.1798095184904828E-3</v>
      </c>
      <c r="F264" s="24">
        <v>-1.2691538860722265E-3</v>
      </c>
      <c r="G264" s="24">
        <v>-2.857194513214787E-4</v>
      </c>
      <c r="H264" s="24">
        <v>5.8642427796510774E-4</v>
      </c>
      <c r="I264" s="24">
        <v>0</v>
      </c>
      <c r="J264" s="24">
        <v>-3.774294368467824E-3</v>
      </c>
      <c r="K264" s="24"/>
      <c r="L264" s="24">
        <v>1.622371457125471E-2</v>
      </c>
      <c r="M264" s="25">
        <v>0</v>
      </c>
      <c r="N264" s="10"/>
    </row>
    <row r="265" spans="1:14" s="22" customFormat="1" x14ac:dyDescent="0.25">
      <c r="A265" s="64" t="s">
        <v>63</v>
      </c>
      <c r="B265" s="24">
        <v>-5.7733712489746666E-3</v>
      </c>
      <c r="C265" s="24">
        <v>-8.4401477692250815E-3</v>
      </c>
      <c r="D265" s="24">
        <v>-7.8064702953082425E-3</v>
      </c>
      <c r="E265" s="24">
        <v>5.0403409015182827E-4</v>
      </c>
      <c r="F265" s="24">
        <v>-1.5791452664211912E-4</v>
      </c>
      <c r="G265" s="24">
        <v>-1.514525511273522E-4</v>
      </c>
      <c r="H265" s="24">
        <v>-1.514525511273522E-4</v>
      </c>
      <c r="I265" s="24">
        <v>2.8998115122517038E-4</v>
      </c>
      <c r="J265" s="24">
        <v>7.1849090254815895E-4</v>
      </c>
      <c r="K265" s="24"/>
      <c r="L265" s="24">
        <v>2.096830279847961E-2</v>
      </c>
      <c r="M265" s="25">
        <v>0</v>
      </c>
      <c r="N265" s="10"/>
    </row>
    <row r="266" spans="1:14" s="22" customFormat="1" x14ac:dyDescent="0.25">
      <c r="A266" s="64" t="s">
        <v>64</v>
      </c>
      <c r="B266" s="24">
        <v>-7.7809032139828996E-3</v>
      </c>
      <c r="C266" s="24">
        <v>1.9177219020425559E-3</v>
      </c>
      <c r="D266" s="24">
        <v>7.2229628871262504E-3</v>
      </c>
      <c r="E266" s="24">
        <v>1.4481334395969074E-3</v>
      </c>
      <c r="F266" s="24">
        <v>6.7557312285754733E-4</v>
      </c>
      <c r="G266" s="24">
        <v>1.3855744370113992E-3</v>
      </c>
      <c r="H266" s="24">
        <v>3.4526234338331082E-4</v>
      </c>
      <c r="I266" s="24">
        <v>1.001358838853628E-4</v>
      </c>
      <c r="J266" s="24">
        <v>-5.2468111029220033E-4</v>
      </c>
      <c r="K266" s="24"/>
      <c r="L266" s="24">
        <v>-4.7897796916281932E-3</v>
      </c>
      <c r="M266" s="25">
        <v>0</v>
      </c>
      <c r="N266" s="10"/>
    </row>
    <row r="267" spans="1:14" s="22" customFormat="1" x14ac:dyDescent="0.25">
      <c r="A267" s="64" t="s">
        <v>65</v>
      </c>
      <c r="B267" s="24">
        <v>3.3938331906075911E-3</v>
      </c>
      <c r="C267" s="24">
        <v>1.1064681192975781E-2</v>
      </c>
      <c r="D267" s="24">
        <v>9.1847320456299453E-3</v>
      </c>
      <c r="E267" s="24">
        <v>5.1309244399336054E-3</v>
      </c>
      <c r="F267" s="24">
        <v>1.4853058559844375E-3</v>
      </c>
      <c r="G267" s="24">
        <v>-5.5022096059712216E-4</v>
      </c>
      <c r="H267" s="24">
        <v>6.1712365335616943E-4</v>
      </c>
      <c r="I267" s="24">
        <v>4.9911060716588949E-4</v>
      </c>
      <c r="J267" s="24">
        <v>3.6305861270576284E-4</v>
      </c>
      <c r="K267" s="24"/>
      <c r="L267" s="24">
        <v>-3.1188548637762104E-2</v>
      </c>
      <c r="M267" s="25">
        <v>0</v>
      </c>
      <c r="N267" s="10"/>
    </row>
    <row r="268" spans="1:14" s="22" customFormat="1" x14ac:dyDescent="0.25">
      <c r="A268" s="64" t="s">
        <v>66</v>
      </c>
      <c r="B268" s="24">
        <f t="shared" ref="B268:J268" si="95">B246-B245</f>
        <v>-3.6287136235848352E-3</v>
      </c>
      <c r="C268" s="24">
        <f t="shared" si="95"/>
        <v>-1.8908137679507636E-3</v>
      </c>
      <c r="D268" s="24">
        <f t="shared" si="95"/>
        <v>8.6781019679355725E-4</v>
      </c>
      <c r="E268" s="24">
        <f t="shared" si="95"/>
        <v>1.6027467517665834E-3</v>
      </c>
      <c r="F268" s="24">
        <f t="shared" si="95"/>
        <v>-1.0574329458247853E-3</v>
      </c>
      <c r="G268" s="24">
        <f t="shared" si="95"/>
        <v>3.5894878808601172E-3</v>
      </c>
      <c r="H268" s="24">
        <f t="shared" si="95"/>
        <v>-2.6641212673808893E-5</v>
      </c>
      <c r="I268" s="24">
        <f t="shared" si="95"/>
        <v>-6.4000645847579968E-4</v>
      </c>
      <c r="J268" s="24">
        <f t="shared" si="95"/>
        <v>-6.4485031532558312E-4</v>
      </c>
      <c r="K268" s="24"/>
      <c r="L268" s="24">
        <f t="shared" ref="L268:M277" si="96">L246-L245</f>
        <v>1.8284134944154262E-3</v>
      </c>
      <c r="M268" s="25">
        <f t="shared" si="96"/>
        <v>0</v>
      </c>
      <c r="N268" s="10"/>
    </row>
    <row r="269" spans="1:14" s="22" customFormat="1" x14ac:dyDescent="0.25">
      <c r="A269" s="64" t="s">
        <v>69</v>
      </c>
      <c r="B269" s="24">
        <f t="shared" ref="B269:J269" si="97">B247-B246</f>
        <v>-4.1843871973566635E-3</v>
      </c>
      <c r="C269" s="24">
        <f t="shared" si="97"/>
        <v>-7.1515536154038994E-4</v>
      </c>
      <c r="D269" s="24">
        <f t="shared" si="97"/>
        <v>3.4347011898680502E-4</v>
      </c>
      <c r="E269" s="24">
        <f t="shared" si="97"/>
        <v>-9.3926334828772079E-4</v>
      </c>
      <c r="F269" s="24">
        <f t="shared" si="97"/>
        <v>7.220044152821993E-5</v>
      </c>
      <c r="G269" s="24">
        <f t="shared" si="97"/>
        <v>-2.868376262445317E-3</v>
      </c>
      <c r="H269" s="24">
        <f t="shared" si="97"/>
        <v>-5.7414178223669384E-4</v>
      </c>
      <c r="I269" s="24">
        <f t="shared" si="97"/>
        <v>-5.0077501633939779E-5</v>
      </c>
      <c r="J269" s="24">
        <f t="shared" si="97"/>
        <v>-1.9972684435122122E-4</v>
      </c>
      <c r="K269" s="24"/>
      <c r="L269" s="24">
        <f t="shared" si="96"/>
        <v>9.1154577373369072E-3</v>
      </c>
      <c r="M269" s="25">
        <f t="shared" si="96"/>
        <v>0</v>
      </c>
      <c r="N269" s="10"/>
    </row>
    <row r="270" spans="1:14" s="22" customFormat="1" x14ac:dyDescent="0.25">
      <c r="A270" s="64" t="s">
        <v>70</v>
      </c>
      <c r="B270" s="24">
        <f t="shared" ref="B270:J270" si="98">B248-B247</f>
        <v>-1.1173597426101349E-3</v>
      </c>
      <c r="C270" s="24">
        <f t="shared" si="98"/>
        <v>8.7693833885793548E-4</v>
      </c>
      <c r="D270" s="24">
        <f t="shared" si="98"/>
        <v>6.3705031712152152E-3</v>
      </c>
      <c r="E270" s="24">
        <f t="shared" si="98"/>
        <v>1.7368278881831744E-3</v>
      </c>
      <c r="F270" s="24">
        <f t="shared" si="98"/>
        <v>-2.3872624228504476E-4</v>
      </c>
      <c r="G270" s="24">
        <f t="shared" si="98"/>
        <v>-7.986369951649894E-4</v>
      </c>
      <c r="H270" s="24">
        <f t="shared" si="98"/>
        <v>1.0468431850179341E-3</v>
      </c>
      <c r="I270" s="24">
        <f t="shared" si="98"/>
        <v>4.5147440501614047E-4</v>
      </c>
      <c r="J270" s="24">
        <f t="shared" si="98"/>
        <v>2.6593520341386997E-5</v>
      </c>
      <c r="K270" s="24"/>
      <c r="L270" s="24">
        <f t="shared" si="96"/>
        <v>-8.3544575285716682E-3</v>
      </c>
      <c r="M270" s="25">
        <f t="shared" si="96"/>
        <v>0</v>
      </c>
      <c r="N270" s="10"/>
    </row>
    <row r="271" spans="1:14" s="22" customFormat="1" x14ac:dyDescent="0.25">
      <c r="A271" s="64" t="s">
        <v>71</v>
      </c>
      <c r="B271" s="24">
        <f t="shared" ref="B271:J271" si="99">B249-B248</f>
        <v>6.515374288349092E-4</v>
      </c>
      <c r="C271" s="24">
        <f t="shared" si="99"/>
        <v>-1.42498185909085E-2</v>
      </c>
      <c r="D271" s="24">
        <f t="shared" si="99"/>
        <v>-6.4077423644308962E-3</v>
      </c>
      <c r="E271" s="24">
        <f t="shared" si="99"/>
        <v>1.4302657752362294E-3</v>
      </c>
      <c r="F271" s="24">
        <f t="shared" si="99"/>
        <v>2.3932072051747167E-3</v>
      </c>
      <c r="G271" s="24">
        <f t="shared" si="99"/>
        <v>8.207652434430487E-4</v>
      </c>
      <c r="H271" s="24">
        <f t="shared" si="99"/>
        <v>-2.5376127951764723E-4</v>
      </c>
      <c r="I271" s="24">
        <f t="shared" si="99"/>
        <v>-5.4464097823835576E-4</v>
      </c>
      <c r="J271" s="24">
        <f t="shared" si="99"/>
        <v>-1.1335482570247587E-4</v>
      </c>
      <c r="K271" s="24"/>
      <c r="L271" s="24">
        <f t="shared" si="96"/>
        <v>1.6273542386109008E-2</v>
      </c>
      <c r="M271" s="25">
        <f t="shared" si="96"/>
        <v>0</v>
      </c>
      <c r="N271" s="10"/>
    </row>
    <row r="272" spans="1:14" s="22" customFormat="1" x14ac:dyDescent="0.25">
      <c r="A272" s="64" t="s">
        <v>72</v>
      </c>
      <c r="B272" s="24">
        <f t="shared" ref="B272:J272" si="100">B250-B249</f>
        <v>-2.0614446053396143E-3</v>
      </c>
      <c r="C272" s="24">
        <f t="shared" si="100"/>
        <v>4.2282038034340969E-3</v>
      </c>
      <c r="D272" s="24">
        <f t="shared" si="100"/>
        <v>1.6499965702046482E-3</v>
      </c>
      <c r="E272" s="24">
        <f t="shared" si="100"/>
        <v>1.0705751996135798E-3</v>
      </c>
      <c r="F272" s="24">
        <f t="shared" si="100"/>
        <v>-1.3395312912002255E-3</v>
      </c>
      <c r="G272" s="24">
        <f t="shared" si="100"/>
        <v>1.232407519619907E-3</v>
      </c>
      <c r="H272" s="24">
        <f t="shared" si="100"/>
        <v>-3.874445639578351E-4</v>
      </c>
      <c r="I272" s="24">
        <f t="shared" si="100"/>
        <v>1.4244098076450493E-5</v>
      </c>
      <c r="J272" s="24">
        <f t="shared" si="100"/>
        <v>-9.1733010868017502E-5</v>
      </c>
      <c r="K272" s="24"/>
      <c r="L272" s="24">
        <f t="shared" si="96"/>
        <v>-4.3152737195830682E-3</v>
      </c>
      <c r="M272" s="25">
        <f t="shared" si="96"/>
        <v>0</v>
      </c>
      <c r="N272" s="10"/>
    </row>
    <row r="273" spans="1:39" s="22" customFormat="1" x14ac:dyDescent="0.25">
      <c r="A273" s="64" t="s">
        <v>73</v>
      </c>
      <c r="B273" s="24">
        <f t="shared" ref="B273:J273" si="101">B251-B250</f>
        <v>1.0110003105533935E-3</v>
      </c>
      <c r="C273" s="24">
        <f t="shared" si="101"/>
        <v>3.0053772061152395E-3</v>
      </c>
      <c r="D273" s="24">
        <f t="shared" si="101"/>
        <v>-3.6396266128934998E-3</v>
      </c>
      <c r="E273" s="24">
        <f t="shared" si="101"/>
        <v>-3.1818019230243147E-3</v>
      </c>
      <c r="F273" s="24">
        <f t="shared" si="101"/>
        <v>1.7546865811079873E-4</v>
      </c>
      <c r="G273" s="24">
        <f t="shared" si="101"/>
        <v>2.531261274323379E-4</v>
      </c>
      <c r="H273" s="24">
        <f t="shared" si="101"/>
        <v>-4.5997900902797391E-4</v>
      </c>
      <c r="I273" s="24">
        <f t="shared" si="101"/>
        <v>9.1845381887998925E-5</v>
      </c>
      <c r="J273" s="24">
        <f t="shared" si="101"/>
        <v>3.0391197079691635E-4</v>
      </c>
      <c r="K273" s="24"/>
      <c r="L273" s="24">
        <f t="shared" si="96"/>
        <v>2.4406778900492032E-3</v>
      </c>
      <c r="M273" s="25">
        <f t="shared" si="96"/>
        <v>0</v>
      </c>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row>
    <row r="274" spans="1:39" s="22" customFormat="1" x14ac:dyDescent="0.25">
      <c r="A274" s="64" t="s">
        <v>74</v>
      </c>
      <c r="B274" s="24">
        <f t="shared" ref="B274:J274" si="102">B252-B251</f>
        <v>6.061177486590269E-4</v>
      </c>
      <c r="C274" s="24">
        <f t="shared" si="102"/>
        <v>6.9707580328983582E-4</v>
      </c>
      <c r="D274" s="24">
        <f t="shared" si="102"/>
        <v>9.0653537524832406E-3</v>
      </c>
      <c r="E274" s="24">
        <f t="shared" si="102"/>
        <v>1.8690558918144917E-3</v>
      </c>
      <c r="F274" s="24">
        <f t="shared" si="102"/>
        <v>2.6299515795893793E-3</v>
      </c>
      <c r="G274" s="24">
        <f t="shared" si="102"/>
        <v>-1.4166070046821126E-4</v>
      </c>
      <c r="H274" s="24">
        <f t="shared" si="102"/>
        <v>4.1995702146341719E-4</v>
      </c>
      <c r="I274" s="24">
        <f t="shared" si="102"/>
        <v>1.7533010530595863E-4</v>
      </c>
      <c r="J274" s="24">
        <f t="shared" si="102"/>
        <v>-3.673648360295878E-5</v>
      </c>
      <c r="K274" s="24"/>
      <c r="L274" s="24">
        <f t="shared" si="96"/>
        <v>-1.5284444718534185E-2</v>
      </c>
      <c r="M274" s="25">
        <f t="shared" si="96"/>
        <v>0</v>
      </c>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row>
    <row r="275" spans="1:39" s="22" customFormat="1" x14ac:dyDescent="0.25">
      <c r="A275" s="64" t="s">
        <v>75</v>
      </c>
      <c r="B275" s="24">
        <f t="shared" ref="B275:J275" si="103">B253-B252</f>
        <v>-7.7964690877723401E-3</v>
      </c>
      <c r="C275" s="24">
        <f t="shared" si="103"/>
        <v>1.3308039662450893E-3</v>
      </c>
      <c r="D275" s="24">
        <f t="shared" si="103"/>
        <v>-5.7379093566614497E-3</v>
      </c>
      <c r="E275" s="24">
        <f t="shared" si="103"/>
        <v>-1.2203914837259355E-3</v>
      </c>
      <c r="F275" s="24">
        <f t="shared" si="103"/>
        <v>-2.6480616414782799E-3</v>
      </c>
      <c r="G275" s="24">
        <f t="shared" si="103"/>
        <v>-8.5348440556424479E-4</v>
      </c>
      <c r="H275" s="24">
        <f t="shared" si="103"/>
        <v>2.8746727107176618E-4</v>
      </c>
      <c r="I275" s="24">
        <f t="shared" si="103"/>
        <v>7.9644022532314907E-6</v>
      </c>
      <c r="J275" s="24">
        <f t="shared" si="103"/>
        <v>7.9644022532314907E-6</v>
      </c>
      <c r="K275" s="24"/>
      <c r="L275" s="24">
        <f t="shared" si="96"/>
        <v>1.6622115933378923E-2</v>
      </c>
      <c r="M275" s="25">
        <f t="shared" si="96"/>
        <v>0</v>
      </c>
      <c r="N275" s="10"/>
    </row>
    <row r="276" spans="1:39" s="22" customFormat="1" x14ac:dyDescent="0.25">
      <c r="A276" s="64" t="s">
        <v>76</v>
      </c>
      <c r="B276" s="24">
        <f t="shared" ref="B276:J276" si="104">B254-B253</f>
        <v>-9.1157693181733238E-4</v>
      </c>
      <c r="C276" s="24">
        <f t="shared" si="104"/>
        <v>3.6218334965183868E-3</v>
      </c>
      <c r="D276" s="24">
        <f t="shared" si="104"/>
        <v>3.6832659316309857E-3</v>
      </c>
      <c r="E276" s="24">
        <f t="shared" si="104"/>
        <v>-5.5352669433265597E-4</v>
      </c>
      <c r="F276" s="24">
        <f t="shared" si="104"/>
        <v>1.8204031575848453E-4</v>
      </c>
      <c r="G276" s="24">
        <f t="shared" si="104"/>
        <v>-1.2997791394634768E-3</v>
      </c>
      <c r="H276" s="24">
        <f t="shared" si="104"/>
        <v>-7.8067153621572528E-4</v>
      </c>
      <c r="I276" s="24">
        <f t="shared" si="104"/>
        <v>1.3982755753242764E-4</v>
      </c>
      <c r="J276" s="24">
        <f t="shared" si="104"/>
        <v>-2.6156393296797374E-4</v>
      </c>
      <c r="K276" s="24"/>
      <c r="L276" s="24">
        <f t="shared" si="96"/>
        <v>-3.8198490666431217E-3</v>
      </c>
      <c r="M276" s="25">
        <f t="shared" si="96"/>
        <v>0</v>
      </c>
      <c r="N276" s="10"/>
    </row>
    <row r="277" spans="1:39" s="22" customFormat="1" x14ac:dyDescent="0.25">
      <c r="A277" s="23" t="s">
        <v>77</v>
      </c>
      <c r="B277" s="24">
        <f t="shared" ref="B277:J277" si="105">B255-B254</f>
        <v>-2.4706255243332606E-3</v>
      </c>
      <c r="C277" s="24">
        <f t="shared" si="105"/>
        <v>-3.7179004364682328E-3</v>
      </c>
      <c r="D277" s="24">
        <f t="shared" si="105"/>
        <v>4.0508909083577307E-3</v>
      </c>
      <c r="E277" s="24">
        <f t="shared" si="105"/>
        <v>3.0701551767253372E-3</v>
      </c>
      <c r="F277" s="24">
        <f t="shared" si="105"/>
        <v>2.5527663853814339E-4</v>
      </c>
      <c r="G277" s="24">
        <f t="shared" si="105"/>
        <v>1.7102777829133341E-3</v>
      </c>
      <c r="H277" s="24">
        <f t="shared" si="105"/>
        <v>7.0252112575323129E-4</v>
      </c>
      <c r="I277" s="24">
        <f t="shared" si="105"/>
        <v>-5.3518865400053518E-4</v>
      </c>
      <c r="J277" s="24">
        <f t="shared" si="105"/>
        <v>2.0907957231334129E-4</v>
      </c>
      <c r="K277" s="24"/>
      <c r="L277" s="24">
        <f t="shared" si="96"/>
        <v>-3.2744865897991193E-3</v>
      </c>
      <c r="M277" s="25">
        <f t="shared" si="96"/>
        <v>0</v>
      </c>
      <c r="N277" s="10"/>
    </row>
    <row r="278" spans="1:39" s="22" customFormat="1" x14ac:dyDescent="0.25">
      <c r="A278" s="23" t="s">
        <v>95</v>
      </c>
      <c r="B278" s="24">
        <f t="shared" ref="B278:K278" si="106">B256-B254</f>
        <v>-9.4995986085094995E-3</v>
      </c>
      <c r="C278" s="24">
        <f t="shared" si="106"/>
        <v>-1.2559997019202435E-2</v>
      </c>
      <c r="D278" s="24">
        <f t="shared" si="106"/>
        <v>5.3565055444990267E-3</v>
      </c>
      <c r="E278" s="24">
        <f t="shared" si="106"/>
        <v>1.2980634361759814E-2</v>
      </c>
      <c r="F278" s="24">
        <f t="shared" si="106"/>
        <v>6.8268886416524011E-4</v>
      </c>
      <c r="G278" s="24">
        <f t="shared" si="106"/>
        <v>4.549565459453917E-3</v>
      </c>
      <c r="H278" s="24">
        <f t="shared" si="106"/>
        <v>4.8176216869035514E-4</v>
      </c>
      <c r="I278" s="24">
        <f t="shared" si="106"/>
        <v>-5.3518865400053518E-4</v>
      </c>
      <c r="J278" s="24">
        <f t="shared" si="106"/>
        <v>-1.3379716350013379E-4</v>
      </c>
      <c r="K278" s="24">
        <f t="shared" si="106"/>
        <v>9.2059838895281933E-3</v>
      </c>
      <c r="L278" s="24">
        <f t="shared" ref="L278:M278" si="107">L256-L254</f>
        <v>-1.052855884288395E-2</v>
      </c>
      <c r="M278" s="25">
        <f t="shared" si="107"/>
        <v>0</v>
      </c>
    </row>
    <row r="279" spans="1:39" s="22" customFormat="1" x14ac:dyDescent="0.25">
      <c r="A279" s="64" t="s">
        <v>96</v>
      </c>
      <c r="B279" s="24">
        <f>B257-B256</f>
        <v>3.1978072179077205E-3</v>
      </c>
      <c r="C279" s="24">
        <f t="shared" ref="C279:M279" si="108">C257-C255</f>
        <v>-6.7776893914266861E-3</v>
      </c>
      <c r="D279" s="24">
        <f t="shared" si="108"/>
        <v>3.6128932617202833E-3</v>
      </c>
      <c r="E279" s="24">
        <f t="shared" si="108"/>
        <v>2.1559412479381784E-3</v>
      </c>
      <c r="F279" s="24">
        <f t="shared" si="108"/>
        <v>2.3385791072157067E-3</v>
      </c>
      <c r="G279" s="24">
        <f t="shared" si="108"/>
        <v>5.1176976477230497E-4</v>
      </c>
      <c r="H279" s="24">
        <f t="shared" si="108"/>
        <v>2.2739666569995994E-4</v>
      </c>
      <c r="I279" s="24">
        <f t="shared" si="108"/>
        <v>3.1978072179077205E-3</v>
      </c>
      <c r="J279" s="24">
        <f t="shared" si="108"/>
        <v>-3.4287673581347508E-4</v>
      </c>
      <c r="K279" s="24">
        <f t="shared" si="108"/>
        <v>6.395614435815441E-3</v>
      </c>
      <c r="L279" s="24">
        <f t="shared" si="108"/>
        <v>-7.4882697075608906E-3</v>
      </c>
      <c r="M279" s="25">
        <f t="shared" si="108"/>
        <v>0</v>
      </c>
      <c r="N279" s="10"/>
    </row>
    <row r="280" spans="1:39" s="22" customFormat="1" x14ac:dyDescent="0.25">
      <c r="A280" s="64" t="s">
        <v>97</v>
      </c>
      <c r="B280" s="24">
        <f>B258-B257</f>
        <v>-1.4753662730258308E-3</v>
      </c>
      <c r="C280" s="24">
        <f t="shared" ref="C280:M280" si="109">C258-C257</f>
        <v>-1.4133952691158011E-2</v>
      </c>
      <c r="D280" s="24">
        <f t="shared" si="109"/>
        <v>-1.3830898407571138E-2</v>
      </c>
      <c r="E280" s="24">
        <f t="shared" si="109"/>
        <v>-3.5436892767344227E-3</v>
      </c>
      <c r="F280" s="24">
        <f t="shared" si="109"/>
        <v>-3.2320919198713682E-3</v>
      </c>
      <c r="G280" s="24">
        <f t="shared" si="109"/>
        <v>7.5684884695488954E-4</v>
      </c>
      <c r="H280" s="24">
        <f t="shared" si="109"/>
        <v>-1.2252565619795476E-4</v>
      </c>
      <c r="I280" s="24">
        <f t="shared" si="109"/>
        <v>-2.705681233655752E-3</v>
      </c>
      <c r="J280" s="24">
        <f t="shared" si="109"/>
        <v>0</v>
      </c>
      <c r="K280" s="24">
        <f t="shared" si="109"/>
        <v>2.4808635158613413E-4</v>
      </c>
      <c r="L280" s="24">
        <f t="shared" si="109"/>
        <v>3.8039270259673463E-2</v>
      </c>
      <c r="M280" s="25">
        <f t="shared" si="109"/>
        <v>0</v>
      </c>
      <c r="N280" s="10"/>
    </row>
    <row r="281" spans="1:39" s="22" customFormat="1" x14ac:dyDescent="0.25">
      <c r="A281" s="64" t="s">
        <v>98</v>
      </c>
      <c r="B281" s="24">
        <f>B259-B258</f>
        <v>-6.1949976841130152E-4</v>
      </c>
      <c r="C281" s="24">
        <f t="shared" ref="C281:M281" si="110">C259-C258</f>
        <v>3.6113362667901799E-3</v>
      </c>
      <c r="D281" s="24">
        <f t="shared" si="110"/>
        <v>-6.0936776285317601E-4</v>
      </c>
      <c r="E281" s="24">
        <f t="shared" si="110"/>
        <v>2.9339393237610006E-3</v>
      </c>
      <c r="F281" s="24">
        <f t="shared" si="110"/>
        <v>1.5212482630847612E-3</v>
      </c>
      <c r="G281" s="24">
        <f t="shared" si="110"/>
        <v>-2.1610120426123207E-3</v>
      </c>
      <c r="H281" s="24">
        <f t="shared" si="110"/>
        <v>7.2950440018527095E-4</v>
      </c>
      <c r="I281" s="24">
        <f t="shared" si="110"/>
        <v>-3.0830245484020379E-4</v>
      </c>
      <c r="J281" s="24">
        <f t="shared" si="110"/>
        <v>0</v>
      </c>
      <c r="K281" s="24">
        <f t="shared" si="110"/>
        <v>3.6504168596572482E-3</v>
      </c>
      <c r="L281" s="24">
        <f t="shared" si="110"/>
        <v>-8.7482630847615095E-3</v>
      </c>
      <c r="M281" s="25">
        <f t="shared" si="110"/>
        <v>0</v>
      </c>
      <c r="N281" s="10"/>
    </row>
    <row r="282" spans="1:39" s="22" customFormat="1" x14ac:dyDescent="0.25">
      <c r="A282" s="64" t="s">
        <v>99</v>
      </c>
      <c r="B282" s="24">
        <f>B260-B259</f>
        <v>5.8719966859983441E-4</v>
      </c>
      <c r="C282" s="24">
        <f t="shared" ref="C282:M282" si="111">C260-C259</f>
        <v>-2.8878417564208725E-3</v>
      </c>
      <c r="D282" s="24">
        <f t="shared" si="111"/>
        <v>3.0462924606462355E-3</v>
      </c>
      <c r="E282" s="24">
        <f t="shared" si="111"/>
        <v>-2.5170878210439111E-3</v>
      </c>
      <c r="F282" s="24">
        <f t="shared" si="111"/>
        <v>-1.4343413421706672E-4</v>
      </c>
      <c r="G282" s="24">
        <f t="shared" si="111"/>
        <v>2.6258285004142497E-3</v>
      </c>
      <c r="H282" s="24">
        <f t="shared" si="111"/>
        <v>-7.9743164871582425E-4</v>
      </c>
      <c r="I282" s="24">
        <f t="shared" si="111"/>
        <v>8.0209196354598172E-4</v>
      </c>
      <c r="J282" s="24">
        <f t="shared" si="111"/>
        <v>1.4084507042253522E-4</v>
      </c>
      <c r="K282" s="24">
        <f t="shared" si="111"/>
        <v>1.6777133388566692E-3</v>
      </c>
      <c r="L282" s="24">
        <f t="shared" si="111"/>
        <v>-2.5341756420877992E-3</v>
      </c>
      <c r="M282" s="25">
        <f t="shared" si="111"/>
        <v>0</v>
      </c>
      <c r="N282" s="10"/>
    </row>
    <row r="283" spans="1:39" s="22" customFormat="1" x14ac:dyDescent="0.25">
      <c r="A283" s="64" t="s">
        <v>479</v>
      </c>
      <c r="B283" s="24">
        <f>B261-B260</f>
        <v>-2.0865936358894187E-5</v>
      </c>
      <c r="C283" s="24">
        <f t="shared" ref="C283:M283" si="112">C261-C260</f>
        <v>-6.9796557120500799E-3</v>
      </c>
      <c r="D283" s="24">
        <f t="shared" si="112"/>
        <v>-5.2582159624413177E-3</v>
      </c>
      <c r="E283" s="24">
        <f t="shared" si="112"/>
        <v>-3.176838810641628E-3</v>
      </c>
      <c r="F283" s="24">
        <f t="shared" si="112"/>
        <v>-8.5028690662493486E-4</v>
      </c>
      <c r="G283" s="24">
        <f t="shared" si="112"/>
        <v>-1.7266562336984868E-3</v>
      </c>
      <c r="H283" s="24">
        <f t="shared" si="112"/>
        <v>-5.7381324986958797E-4</v>
      </c>
      <c r="I283" s="24">
        <f t="shared" si="112"/>
        <v>-5.6859676577986431E-4</v>
      </c>
      <c r="J283" s="24">
        <f t="shared" si="112"/>
        <v>-1.4084507042253522E-4</v>
      </c>
      <c r="K283" s="24">
        <f t="shared" si="112"/>
        <v>8.6071987480438282E-4</v>
      </c>
      <c r="L283" s="24">
        <f t="shared" si="112"/>
        <v>1.8435054773082937E-2</v>
      </c>
      <c r="M283" s="25">
        <f t="shared" si="112"/>
        <v>0</v>
      </c>
      <c r="N283" s="10"/>
    </row>
    <row r="284" spans="1:39" s="22" customFormat="1" x14ac:dyDescent="0.25">
      <c r="A284" s="64"/>
      <c r="B284" s="24"/>
      <c r="C284" s="24"/>
      <c r="D284" s="24"/>
      <c r="E284" s="24"/>
      <c r="F284" s="24"/>
      <c r="G284" s="24"/>
      <c r="H284" s="24"/>
      <c r="I284" s="24"/>
      <c r="J284" s="24"/>
      <c r="K284" s="24"/>
      <c r="L284" s="24"/>
      <c r="M284" s="25"/>
      <c r="N284" s="10"/>
    </row>
    <row r="285" spans="1:39" s="22" customFormat="1" x14ac:dyDescent="0.25">
      <c r="A285" s="35" t="str">
        <f>+A85</f>
        <v xml:space="preserve">Note 1: 2019-2020* data is for the period 1 July 2019 to 27 March 2020 due to discontinuation of Form EX01 on 27 March 2020. </v>
      </c>
      <c r="B285" s="64"/>
      <c r="C285" s="64"/>
      <c r="D285" s="64"/>
      <c r="E285" s="64"/>
      <c r="F285" s="64"/>
      <c r="G285" s="64"/>
      <c r="H285" s="64"/>
      <c r="I285" s="64"/>
      <c r="J285" s="64"/>
      <c r="K285" s="64"/>
      <c r="L285" s="64"/>
      <c r="M285" s="64"/>
      <c r="N285" s="10"/>
    </row>
    <row r="286" spans="1:39" s="22" customFormat="1" x14ac:dyDescent="0.25">
      <c r="A286" s="64" t="str">
        <f>+A86</f>
        <v>Note 2: 2019-2020** data is for the period 28 March 2020 (when the Initial Statutory Report was introduced) to 30 June 2020.</v>
      </c>
      <c r="B286" s="64"/>
      <c r="C286" s="64"/>
      <c r="D286" s="64"/>
      <c r="E286" s="64"/>
      <c r="F286" s="64"/>
      <c r="G286" s="64"/>
      <c r="H286" s="64"/>
      <c r="I286" s="64"/>
      <c r="J286" s="64"/>
      <c r="K286" s="64"/>
      <c r="L286" s="64"/>
      <c r="M286" s="64"/>
      <c r="N286" s="10"/>
    </row>
    <row r="287" spans="1:39" s="22" customFormat="1" x14ac:dyDescent="0.25">
      <c r="A287" s="228" t="s">
        <v>239</v>
      </c>
      <c r="B287" s="228"/>
      <c r="C287" s="228"/>
      <c r="D287" s="228"/>
      <c r="E287" s="228"/>
      <c r="F287" s="228"/>
      <c r="G287" s="228"/>
      <c r="H287" s="228"/>
      <c r="I287" s="228"/>
      <c r="J287" s="228"/>
      <c r="K287" s="228"/>
      <c r="L287" s="228"/>
      <c r="M287" s="228"/>
      <c r="N287" s="10"/>
    </row>
    <row r="288" spans="1:39" s="22" customFormat="1" x14ac:dyDescent="0.25">
      <c r="A288" s="35" t="s">
        <v>235</v>
      </c>
      <c r="B288" s="64"/>
      <c r="C288" s="64"/>
      <c r="D288" s="64"/>
      <c r="E288" s="64"/>
      <c r="F288" s="64"/>
      <c r="G288" s="64"/>
      <c r="H288" s="64"/>
      <c r="I288" s="64"/>
      <c r="J288" s="64"/>
      <c r="K288" s="64"/>
      <c r="L288" s="64"/>
      <c r="M288" s="64"/>
      <c r="N288" s="10"/>
    </row>
    <row r="289" spans="1:15" s="22" customFormat="1" x14ac:dyDescent="0.25">
      <c r="A289" s="35"/>
      <c r="B289" s="64"/>
      <c r="C289" s="64"/>
      <c r="D289" s="64"/>
      <c r="E289" s="64"/>
      <c r="F289" s="64"/>
      <c r="G289" s="64"/>
      <c r="H289" s="64"/>
      <c r="I289" s="64"/>
      <c r="J289" s="64"/>
      <c r="K289" s="64"/>
      <c r="L289" s="64"/>
      <c r="M289" s="64"/>
      <c r="N289" s="10"/>
    </row>
    <row r="290" spans="1:15" s="22" customFormat="1" ht="13.5" customHeight="1" x14ac:dyDescent="0.25">
      <c r="A290" s="219" t="s">
        <v>242</v>
      </c>
      <c r="B290" s="219"/>
      <c r="C290" s="219"/>
      <c r="D290" s="219"/>
      <c r="E290" s="219"/>
      <c r="F290" s="219"/>
      <c r="G290" s="219"/>
      <c r="H290" s="219"/>
      <c r="I290" s="219"/>
      <c r="J290" s="219"/>
      <c r="K290" s="219"/>
      <c r="L290" s="219"/>
      <c r="M290" s="219"/>
      <c r="N290" s="2"/>
      <c r="O290" s="2"/>
    </row>
    <row r="291" spans="1:15" x14ac:dyDescent="0.25">
      <c r="A291" s="7"/>
      <c r="M291" s="8"/>
    </row>
    <row r="292" spans="1:15" x14ac:dyDescent="0.25">
      <c r="A292" s="7"/>
      <c r="M292" s="8"/>
    </row>
    <row r="293" spans="1:15" x14ac:dyDescent="0.25">
      <c r="A293" s="7"/>
      <c r="M293" s="8"/>
    </row>
    <row r="294" spans="1:15" x14ac:dyDescent="0.25">
      <c r="A294" s="7"/>
      <c r="M294" s="8"/>
    </row>
    <row r="295" spans="1:15" x14ac:dyDescent="0.25">
      <c r="A295" s="7"/>
      <c r="M295" s="8"/>
    </row>
    <row r="296" spans="1:15" x14ac:dyDescent="0.25">
      <c r="A296" s="7"/>
      <c r="M296" s="8"/>
    </row>
    <row r="297" spans="1:15" x14ac:dyDescent="0.25">
      <c r="A297" s="7"/>
      <c r="M297" s="8"/>
    </row>
    <row r="298" spans="1:15" x14ac:dyDescent="0.25">
      <c r="A298" s="7"/>
      <c r="M298" s="8"/>
    </row>
    <row r="299" spans="1:15" x14ac:dyDescent="0.25">
      <c r="A299" s="7"/>
      <c r="M299" s="8"/>
    </row>
    <row r="300" spans="1:15" x14ac:dyDescent="0.25">
      <c r="A300" s="7"/>
      <c r="M300" s="8"/>
    </row>
    <row r="301" spans="1:15" x14ac:dyDescent="0.25">
      <c r="A301" s="7"/>
      <c r="M301" s="8"/>
    </row>
    <row r="302" spans="1:15" x14ac:dyDescent="0.25">
      <c r="A302" s="7"/>
      <c r="M302" s="8"/>
    </row>
    <row r="303" spans="1:15" x14ac:dyDescent="0.25">
      <c r="A303" s="7"/>
      <c r="M303" s="8"/>
    </row>
    <row r="304" spans="1:15" x14ac:dyDescent="0.25">
      <c r="A304" s="7"/>
      <c r="M304" s="8"/>
    </row>
    <row r="305" spans="1:39" x14ac:dyDescent="0.25">
      <c r="A305" s="7"/>
      <c r="M305" s="8"/>
    </row>
    <row r="306" spans="1:39" x14ac:dyDescent="0.25">
      <c r="A306" s="7"/>
      <c r="M306" s="8"/>
    </row>
    <row r="307" spans="1:39" x14ac:dyDescent="0.25">
      <c r="A307" s="7"/>
      <c r="M307" s="8"/>
    </row>
    <row r="308" spans="1:39" x14ac:dyDescent="0.25">
      <c r="A308" s="7"/>
      <c r="M308" s="8"/>
    </row>
    <row r="309" spans="1:39" x14ac:dyDescent="0.25">
      <c r="A309" s="7"/>
      <c r="M309" s="8"/>
    </row>
    <row r="310" spans="1:39" x14ac:dyDescent="0.25">
      <c r="A310" s="7"/>
      <c r="M310" s="8"/>
    </row>
    <row r="311" spans="1:39" x14ac:dyDescent="0.25">
      <c r="A311" s="7"/>
      <c r="M311" s="8"/>
    </row>
    <row r="312" spans="1:39" s="22" customFormat="1" x14ac:dyDescent="0.25">
      <c r="A312" s="211" t="s">
        <v>218</v>
      </c>
      <c r="B312" s="211"/>
      <c r="C312" s="211"/>
      <c r="D312" s="211"/>
      <c r="E312" s="211"/>
      <c r="F312" s="211"/>
      <c r="G312" s="211"/>
      <c r="H312" s="211"/>
      <c r="I312" s="211"/>
      <c r="J312" s="211"/>
      <c r="K312" s="211"/>
      <c r="L312" s="211"/>
      <c r="M312" s="211"/>
    </row>
    <row r="313" spans="1:39" s="22" customFormat="1" ht="15" customHeight="1" x14ac:dyDescent="0.25">
      <c r="A313" s="2"/>
      <c r="B313" s="229" t="s">
        <v>243</v>
      </c>
      <c r="C313" s="229"/>
      <c r="D313" s="229"/>
      <c r="E313" s="229"/>
      <c r="F313" s="229"/>
      <c r="G313" s="229"/>
      <c r="H313" s="229"/>
      <c r="I313" s="229"/>
      <c r="J313" s="229"/>
      <c r="K313" s="229"/>
      <c r="L313" s="229"/>
      <c r="M313" s="229"/>
    </row>
    <row r="314" spans="1:39" s="22" customFormat="1" ht="27" customHeight="1" x14ac:dyDescent="0.25">
      <c r="A314" s="86" t="s">
        <v>44</v>
      </c>
      <c r="B314" s="9" t="s">
        <v>222</v>
      </c>
      <c r="C314" s="9" t="s">
        <v>223</v>
      </c>
      <c r="D314" s="9" t="s">
        <v>224</v>
      </c>
      <c r="E314" s="9" t="s">
        <v>225</v>
      </c>
      <c r="F314" s="9" t="s">
        <v>226</v>
      </c>
      <c r="G314" s="9" t="s">
        <v>227</v>
      </c>
      <c r="H314" s="9" t="s">
        <v>228</v>
      </c>
      <c r="I314" s="9" t="s">
        <v>229</v>
      </c>
      <c r="J314" s="9" t="s">
        <v>230</v>
      </c>
      <c r="K314" s="9" t="s">
        <v>231</v>
      </c>
      <c r="L314" s="9" t="s">
        <v>232</v>
      </c>
      <c r="M314" s="47" t="s">
        <v>238</v>
      </c>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row>
    <row r="315" spans="1:39" s="22" customFormat="1" x14ac:dyDescent="0.25">
      <c r="A315" s="215" t="s">
        <v>55</v>
      </c>
      <c r="B315" s="215"/>
      <c r="C315" s="215"/>
      <c r="D315" s="215"/>
      <c r="E315" s="215"/>
      <c r="F315" s="215"/>
      <c r="G315" s="215"/>
      <c r="H315" s="215"/>
      <c r="I315" s="215"/>
      <c r="J315" s="215"/>
      <c r="K315" s="215"/>
      <c r="L315" s="215"/>
      <c r="M315" s="215"/>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row>
    <row r="316" spans="1:39" s="22" customFormat="1" x14ac:dyDescent="0.25">
      <c r="A316" s="64" t="s">
        <v>56</v>
      </c>
      <c r="B316" s="10">
        <v>168</v>
      </c>
      <c r="C316" s="10">
        <v>142</v>
      </c>
      <c r="D316" s="10">
        <v>151</v>
      </c>
      <c r="E316" s="10">
        <v>58</v>
      </c>
      <c r="F316" s="10">
        <v>10</v>
      </c>
      <c r="G316" s="10">
        <v>9</v>
      </c>
      <c r="H316" s="10">
        <v>7</v>
      </c>
      <c r="I316" s="10">
        <v>2</v>
      </c>
      <c r="J316" s="10">
        <v>21</v>
      </c>
      <c r="K316" s="10"/>
      <c r="L316" s="10">
        <v>4003</v>
      </c>
      <c r="M316" s="11">
        <v>4571</v>
      </c>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row>
    <row r="317" spans="1:39" s="22" customFormat="1" x14ac:dyDescent="0.25">
      <c r="A317" s="64" t="s">
        <v>61</v>
      </c>
      <c r="B317" s="10">
        <v>209</v>
      </c>
      <c r="C317" s="10">
        <v>152</v>
      </c>
      <c r="D317" s="10">
        <v>146</v>
      </c>
      <c r="E317" s="10">
        <v>64</v>
      </c>
      <c r="F317" s="10">
        <v>25</v>
      </c>
      <c r="G317" s="10">
        <v>13</v>
      </c>
      <c r="H317" s="10">
        <v>9</v>
      </c>
      <c r="I317" s="10">
        <v>1</v>
      </c>
      <c r="J317" s="10">
        <v>28</v>
      </c>
      <c r="K317" s="10"/>
      <c r="L317" s="10">
        <v>5086</v>
      </c>
      <c r="M317" s="11">
        <v>5733</v>
      </c>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row>
    <row r="318" spans="1:39" s="22" customFormat="1" x14ac:dyDescent="0.25">
      <c r="A318" s="64" t="s">
        <v>62</v>
      </c>
      <c r="B318" s="10">
        <v>218</v>
      </c>
      <c r="C318" s="10">
        <v>185</v>
      </c>
      <c r="D318" s="10">
        <v>178</v>
      </c>
      <c r="E318" s="10">
        <v>70</v>
      </c>
      <c r="F318" s="10">
        <v>19</v>
      </c>
      <c r="G318" s="10">
        <v>7</v>
      </c>
      <c r="H318" s="10">
        <v>8</v>
      </c>
      <c r="I318" s="10">
        <v>3</v>
      </c>
      <c r="J318" s="10">
        <v>7</v>
      </c>
      <c r="K318" s="10"/>
      <c r="L318" s="10">
        <v>6126</v>
      </c>
      <c r="M318" s="11">
        <v>6821</v>
      </c>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row>
    <row r="319" spans="1:39" s="22" customFormat="1" x14ac:dyDescent="0.25">
      <c r="A319" s="64" t="s">
        <v>63</v>
      </c>
      <c r="B319" s="10">
        <v>186</v>
      </c>
      <c r="C319" s="10">
        <v>135</v>
      </c>
      <c r="D319" s="10">
        <v>159</v>
      </c>
      <c r="E319" s="10">
        <v>75</v>
      </c>
      <c r="F319" s="10">
        <v>13</v>
      </c>
      <c r="G319" s="10">
        <v>5</v>
      </c>
      <c r="H319" s="10">
        <v>7</v>
      </c>
      <c r="I319" s="10">
        <v>1</v>
      </c>
      <c r="J319" s="10">
        <v>5</v>
      </c>
      <c r="K319" s="10"/>
      <c r="L319" s="10">
        <v>6311</v>
      </c>
      <c r="M319" s="11">
        <v>6897</v>
      </c>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row>
    <row r="320" spans="1:39" s="22" customFormat="1" x14ac:dyDescent="0.25">
      <c r="A320" s="64" t="s">
        <v>64</v>
      </c>
      <c r="B320" s="10">
        <v>139</v>
      </c>
      <c r="C320" s="10">
        <v>160</v>
      </c>
      <c r="D320" s="10">
        <v>167</v>
      </c>
      <c r="E320" s="10">
        <v>84</v>
      </c>
      <c r="F320" s="10">
        <v>35</v>
      </c>
      <c r="G320" s="10">
        <v>15</v>
      </c>
      <c r="H320" s="10">
        <v>9</v>
      </c>
      <c r="I320" s="10">
        <v>7</v>
      </c>
      <c r="J320" s="10">
        <v>8</v>
      </c>
      <c r="K320" s="10"/>
      <c r="L320" s="10">
        <v>7066</v>
      </c>
      <c r="M320" s="11">
        <v>7690</v>
      </c>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row>
    <row r="321" spans="1:39" s="22" customFormat="1" x14ac:dyDescent="0.25">
      <c r="A321" s="64" t="s">
        <v>65</v>
      </c>
      <c r="B321" s="10">
        <v>189</v>
      </c>
      <c r="C321" s="10">
        <v>182</v>
      </c>
      <c r="D321" s="10">
        <v>219</v>
      </c>
      <c r="E321" s="10">
        <v>126</v>
      </c>
      <c r="F321" s="10">
        <v>41</v>
      </c>
      <c r="G321" s="10">
        <v>24</v>
      </c>
      <c r="H321" s="10">
        <v>21</v>
      </c>
      <c r="I321" s="10">
        <v>8</v>
      </c>
      <c r="J321" s="10">
        <v>11</v>
      </c>
      <c r="K321" s="10"/>
      <c r="L321" s="10">
        <v>7051</v>
      </c>
      <c r="M321" s="11">
        <v>7872</v>
      </c>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row>
    <row r="322" spans="1:39" s="22" customFormat="1" x14ac:dyDescent="0.25">
      <c r="A322" s="64" t="s">
        <v>66</v>
      </c>
      <c r="B322" s="10">
        <v>150</v>
      </c>
      <c r="C322" s="10">
        <v>178</v>
      </c>
      <c r="D322" s="10">
        <v>226</v>
      </c>
      <c r="E322" s="10">
        <v>146</v>
      </c>
      <c r="F322" s="10">
        <v>43</v>
      </c>
      <c r="G322" s="10">
        <v>29</v>
      </c>
      <c r="H322" s="10">
        <v>21</v>
      </c>
      <c r="I322" s="10">
        <v>22</v>
      </c>
      <c r="J322" s="10">
        <v>12</v>
      </c>
      <c r="K322" s="10"/>
      <c r="L322" s="10">
        <v>7198</v>
      </c>
      <c r="M322" s="11">
        <f t="shared" ref="M322:M328" si="113">SUM(B322:L322)</f>
        <v>8025</v>
      </c>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row>
    <row r="323" spans="1:39" s="22" customFormat="1" x14ac:dyDescent="0.25">
      <c r="A323" s="64" t="s">
        <v>69</v>
      </c>
      <c r="B323" s="10">
        <v>148</v>
      </c>
      <c r="C323" s="10">
        <v>191</v>
      </c>
      <c r="D323" s="10">
        <v>264</v>
      </c>
      <c r="E323" s="10">
        <v>189</v>
      </c>
      <c r="F323" s="10">
        <v>60</v>
      </c>
      <c r="G323" s="10">
        <v>33</v>
      </c>
      <c r="H323" s="10">
        <v>3</v>
      </c>
      <c r="I323" s="10">
        <v>21</v>
      </c>
      <c r="J323" s="10">
        <v>5</v>
      </c>
      <c r="K323" s="10"/>
      <c r="L323" s="10">
        <v>9129</v>
      </c>
      <c r="M323" s="11">
        <f t="shared" si="113"/>
        <v>10043</v>
      </c>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row>
    <row r="324" spans="1:39" s="22" customFormat="1" x14ac:dyDescent="0.25">
      <c r="A324" s="64" t="s">
        <v>70</v>
      </c>
      <c r="B324" s="10">
        <v>134</v>
      </c>
      <c r="C324" s="10">
        <v>184</v>
      </c>
      <c r="D324" s="10">
        <v>254</v>
      </c>
      <c r="E324" s="10">
        <v>193</v>
      </c>
      <c r="F324" s="10">
        <v>59</v>
      </c>
      <c r="G324" s="10">
        <v>40</v>
      </c>
      <c r="H324" s="10">
        <v>12</v>
      </c>
      <c r="I324" s="10">
        <v>26</v>
      </c>
      <c r="J324" s="10">
        <v>8</v>
      </c>
      <c r="K324" s="10"/>
      <c r="L324" s="10">
        <v>8312</v>
      </c>
      <c r="M324" s="11">
        <f t="shared" si="113"/>
        <v>9222</v>
      </c>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row>
    <row r="325" spans="1:39" s="22" customFormat="1" x14ac:dyDescent="0.25">
      <c r="A325" s="64" t="s">
        <v>71</v>
      </c>
      <c r="B325" s="10">
        <v>135</v>
      </c>
      <c r="C325" s="10">
        <v>162</v>
      </c>
      <c r="D325" s="10">
        <v>261</v>
      </c>
      <c r="E325" s="10">
        <v>201</v>
      </c>
      <c r="F325" s="10">
        <v>76</v>
      </c>
      <c r="G325" s="10">
        <v>54</v>
      </c>
      <c r="H325" s="10">
        <v>24</v>
      </c>
      <c r="I325" s="10">
        <v>5</v>
      </c>
      <c r="J325" s="10">
        <v>9</v>
      </c>
      <c r="K325" s="10"/>
      <c r="L325" s="10">
        <v>8509</v>
      </c>
      <c r="M325" s="11">
        <f t="shared" si="113"/>
        <v>9436</v>
      </c>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row>
    <row r="326" spans="1:39" s="22" customFormat="1" x14ac:dyDescent="0.25">
      <c r="A326" s="64" t="s">
        <v>72</v>
      </c>
      <c r="B326" s="10">
        <v>113</v>
      </c>
      <c r="C326" s="10">
        <v>143</v>
      </c>
      <c r="D326" s="10">
        <v>242</v>
      </c>
      <c r="E326" s="10">
        <v>165</v>
      </c>
      <c r="F326" s="10">
        <v>66</v>
      </c>
      <c r="G326" s="10">
        <v>49</v>
      </c>
      <c r="H326" s="10">
        <v>27</v>
      </c>
      <c r="I326" s="10">
        <v>5</v>
      </c>
      <c r="J326" s="10">
        <v>3</v>
      </c>
      <c r="K326" s="10"/>
      <c r="L326" s="10">
        <v>7505</v>
      </c>
      <c r="M326" s="11">
        <f t="shared" si="113"/>
        <v>8318</v>
      </c>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row>
    <row r="327" spans="1:39" s="22" customFormat="1" x14ac:dyDescent="0.25">
      <c r="A327" s="64" t="s">
        <v>73</v>
      </c>
      <c r="B327" s="10">
        <v>138</v>
      </c>
      <c r="C327" s="10">
        <v>129</v>
      </c>
      <c r="D327" s="10">
        <v>241</v>
      </c>
      <c r="E327" s="10">
        <v>145</v>
      </c>
      <c r="F327" s="10">
        <v>68</v>
      </c>
      <c r="G327" s="10">
        <v>68</v>
      </c>
      <c r="H327" s="10">
        <v>23</v>
      </c>
      <c r="I327" s="10">
        <v>6</v>
      </c>
      <c r="J327" s="10">
        <v>9</v>
      </c>
      <c r="K327" s="10"/>
      <c r="L327" s="10">
        <v>8604</v>
      </c>
      <c r="M327" s="11">
        <f t="shared" si="113"/>
        <v>9431</v>
      </c>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row>
    <row r="328" spans="1:39" s="22" customFormat="1" x14ac:dyDescent="0.25">
      <c r="A328" s="64" t="s">
        <v>74</v>
      </c>
      <c r="B328" s="10">
        <v>95</v>
      </c>
      <c r="C328" s="10">
        <v>133</v>
      </c>
      <c r="D328" s="10">
        <v>179</v>
      </c>
      <c r="E328" s="10">
        <v>166</v>
      </c>
      <c r="F328" s="10">
        <v>71</v>
      </c>
      <c r="G328" s="10">
        <v>61</v>
      </c>
      <c r="H328" s="10">
        <v>25</v>
      </c>
      <c r="I328" s="10">
        <v>3</v>
      </c>
      <c r="J328" s="10">
        <v>3</v>
      </c>
      <c r="K328" s="10"/>
      <c r="L328" s="10">
        <v>7008</v>
      </c>
      <c r="M328" s="11">
        <f t="shared" si="113"/>
        <v>7744</v>
      </c>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row>
    <row r="329" spans="1:39" s="22" customFormat="1" x14ac:dyDescent="0.25">
      <c r="A329" s="64" t="s">
        <v>75</v>
      </c>
      <c r="B329" s="10">
        <v>47</v>
      </c>
      <c r="C329" s="10">
        <v>115</v>
      </c>
      <c r="D329" s="10">
        <v>167</v>
      </c>
      <c r="E329" s="10">
        <v>116</v>
      </c>
      <c r="F329" s="10">
        <v>59</v>
      </c>
      <c r="G329" s="10">
        <v>34</v>
      </c>
      <c r="H329" s="10">
        <v>25</v>
      </c>
      <c r="I329" s="10">
        <v>7</v>
      </c>
      <c r="J329" s="10">
        <v>3</v>
      </c>
      <c r="K329" s="10"/>
      <c r="L329" s="10">
        <v>7015</v>
      </c>
      <c r="M329" s="11">
        <f>SUM(B329:L329)</f>
        <v>7588</v>
      </c>
      <c r="N329" s="10"/>
    </row>
    <row r="330" spans="1:39" s="22" customFormat="1" x14ac:dyDescent="0.25">
      <c r="A330" s="64" t="s">
        <v>76</v>
      </c>
      <c r="B330" s="10">
        <v>37</v>
      </c>
      <c r="C330" s="10">
        <v>96</v>
      </c>
      <c r="D330" s="10">
        <v>188</v>
      </c>
      <c r="E330" s="10">
        <v>130</v>
      </c>
      <c r="F330" s="10">
        <v>43</v>
      </c>
      <c r="G330" s="10">
        <v>36</v>
      </c>
      <c r="H330" s="10">
        <v>10</v>
      </c>
      <c r="I330" s="10">
        <v>6</v>
      </c>
      <c r="J330" s="10">
        <v>5</v>
      </c>
      <c r="K330" s="10"/>
      <c r="L330" s="10">
        <v>6923</v>
      </c>
      <c r="M330" s="11">
        <v>7474</v>
      </c>
      <c r="N330" s="10"/>
    </row>
    <row r="331" spans="1:39" s="22" customFormat="1" x14ac:dyDescent="0.25">
      <c r="A331" s="23" t="s">
        <v>77</v>
      </c>
      <c r="B331" s="10">
        <v>25</v>
      </c>
      <c r="C331" s="10">
        <v>86</v>
      </c>
      <c r="D331" s="10">
        <v>149</v>
      </c>
      <c r="E331" s="10">
        <v>105</v>
      </c>
      <c r="F331" s="10">
        <v>36</v>
      </c>
      <c r="G331" s="10">
        <v>29</v>
      </c>
      <c r="H331" s="10">
        <v>13</v>
      </c>
      <c r="I331" s="10">
        <v>2</v>
      </c>
      <c r="J331" s="10">
        <v>3</v>
      </c>
      <c r="K331" s="10"/>
      <c r="L331" s="10">
        <v>5385</v>
      </c>
      <c r="M331" s="11">
        <f t="shared" ref="M331:M336" si="114">SUM(B331:L331)</f>
        <v>5833</v>
      </c>
      <c r="N331" s="10"/>
    </row>
    <row r="332" spans="1:39" s="22" customFormat="1" x14ac:dyDescent="0.25">
      <c r="A332" s="23" t="s">
        <v>95</v>
      </c>
      <c r="B332" s="10">
        <v>1</v>
      </c>
      <c r="C332" s="10">
        <v>20</v>
      </c>
      <c r="D332" s="10">
        <v>38</v>
      </c>
      <c r="E332" s="10">
        <v>44</v>
      </c>
      <c r="F332" s="10">
        <v>18</v>
      </c>
      <c r="G332" s="10">
        <v>23</v>
      </c>
      <c r="H332" s="10">
        <v>5</v>
      </c>
      <c r="I332" s="10">
        <v>1</v>
      </c>
      <c r="J332" s="10" t="s">
        <v>233</v>
      </c>
      <c r="K332" s="10">
        <v>16</v>
      </c>
      <c r="L332" s="10">
        <v>1572</v>
      </c>
      <c r="M332" s="11">
        <f t="shared" si="114"/>
        <v>1738</v>
      </c>
      <c r="N332" s="10"/>
    </row>
    <row r="333" spans="1:39" s="22" customFormat="1" x14ac:dyDescent="0.25">
      <c r="A333" s="64" t="s">
        <v>96</v>
      </c>
      <c r="B333" s="10">
        <v>5</v>
      </c>
      <c r="C333" s="10">
        <v>39</v>
      </c>
      <c r="D333" s="10">
        <v>125</v>
      </c>
      <c r="E333" s="10">
        <v>73</v>
      </c>
      <c r="F333" s="10">
        <v>42</v>
      </c>
      <c r="G333" s="10">
        <v>30</v>
      </c>
      <c r="H333" s="10">
        <v>20</v>
      </c>
      <c r="I333" s="10">
        <v>14</v>
      </c>
      <c r="J333" s="10">
        <v>1</v>
      </c>
      <c r="K333" s="10">
        <v>37</v>
      </c>
      <c r="L333" s="10">
        <v>3992</v>
      </c>
      <c r="M333" s="11">
        <f t="shared" si="114"/>
        <v>4378</v>
      </c>
      <c r="N333" s="10"/>
    </row>
    <row r="334" spans="1:39" s="22" customFormat="1" x14ac:dyDescent="0.25">
      <c r="A334" s="64" t="s">
        <v>97</v>
      </c>
      <c r="B334" s="10">
        <v>3</v>
      </c>
      <c r="C334" s="10">
        <v>35</v>
      </c>
      <c r="D334" s="10">
        <v>88</v>
      </c>
      <c r="E334" s="10">
        <v>55</v>
      </c>
      <c r="F334" s="10">
        <v>33</v>
      </c>
      <c r="G334" s="10">
        <v>14</v>
      </c>
      <c r="H334" s="10">
        <v>19</v>
      </c>
      <c r="I334" s="10">
        <v>3</v>
      </c>
      <c r="J334" s="10" t="s">
        <v>233</v>
      </c>
      <c r="K334" s="10">
        <v>23</v>
      </c>
      <c r="L334" s="10">
        <v>3791</v>
      </c>
      <c r="M334" s="11">
        <f t="shared" si="114"/>
        <v>4064</v>
      </c>
      <c r="N334" s="10"/>
    </row>
    <row r="335" spans="1:39" s="22" customFormat="1" ht="15.75" customHeight="1" x14ac:dyDescent="0.25">
      <c r="A335" s="64" t="s">
        <v>98</v>
      </c>
      <c r="B335" s="10">
        <v>3</v>
      </c>
      <c r="C335" s="10">
        <v>30</v>
      </c>
      <c r="D335" s="10">
        <v>92</v>
      </c>
      <c r="E335" s="10">
        <v>85</v>
      </c>
      <c r="F335" s="10">
        <v>41</v>
      </c>
      <c r="G335" s="10">
        <v>29</v>
      </c>
      <c r="H335" s="10">
        <v>21</v>
      </c>
      <c r="I335" s="10">
        <v>4</v>
      </c>
      <c r="J335" s="10">
        <v>0</v>
      </c>
      <c r="K335" s="10">
        <v>40</v>
      </c>
      <c r="L335" s="10">
        <v>5095</v>
      </c>
      <c r="M335" s="11">
        <f t="shared" si="114"/>
        <v>5440</v>
      </c>
      <c r="N335" s="10"/>
    </row>
    <row r="336" spans="1:39" s="22" customFormat="1" ht="15.75" customHeight="1" x14ac:dyDescent="0.25">
      <c r="A336" s="64" t="s">
        <v>99</v>
      </c>
      <c r="B336" s="10">
        <v>1</v>
      </c>
      <c r="C336" s="10">
        <v>53</v>
      </c>
      <c r="D336" s="10">
        <v>153</v>
      </c>
      <c r="E336" s="10">
        <v>113</v>
      </c>
      <c r="F336" s="10">
        <v>45</v>
      </c>
      <c r="G336" s="10">
        <v>33</v>
      </c>
      <c r="H336" s="10">
        <v>25</v>
      </c>
      <c r="I336" s="10">
        <v>7</v>
      </c>
      <c r="J336" s="10">
        <v>4</v>
      </c>
      <c r="K336" s="10">
        <v>75</v>
      </c>
      <c r="L336" s="10">
        <v>6591</v>
      </c>
      <c r="M336" s="11">
        <f t="shared" si="114"/>
        <v>7100</v>
      </c>
      <c r="N336" s="10"/>
    </row>
    <row r="337" spans="1:39" s="22" customFormat="1" ht="15.75" customHeight="1" x14ac:dyDescent="0.25">
      <c r="A337" s="64" t="s">
        <v>479</v>
      </c>
      <c r="B337" s="10">
        <v>4</v>
      </c>
      <c r="C337" s="10">
        <v>54</v>
      </c>
      <c r="D337" s="10">
        <v>152</v>
      </c>
      <c r="E337" s="10">
        <v>133</v>
      </c>
      <c r="F337" s="10">
        <v>53</v>
      </c>
      <c r="G337" s="10">
        <v>52</v>
      </c>
      <c r="H337" s="10">
        <v>23</v>
      </c>
      <c r="I337" s="10">
        <v>3</v>
      </c>
      <c r="J337" s="10">
        <v>5</v>
      </c>
      <c r="K337" s="10">
        <v>105</v>
      </c>
      <c r="L337" s="10">
        <v>9001</v>
      </c>
      <c r="M337" s="11">
        <f t="shared" ref="M337" si="115">SUM(B337:L337)</f>
        <v>9585</v>
      </c>
      <c r="N337" s="10"/>
    </row>
    <row r="338" spans="1:39" s="22" customFormat="1" x14ac:dyDescent="0.25">
      <c r="A338" s="209" t="s">
        <v>100</v>
      </c>
      <c r="B338" s="209"/>
      <c r="C338" s="209"/>
      <c r="D338" s="209"/>
      <c r="E338" s="209"/>
      <c r="F338" s="209"/>
      <c r="G338" s="209"/>
      <c r="H338" s="209"/>
      <c r="I338" s="209"/>
      <c r="J338" s="209"/>
      <c r="K338" s="209"/>
      <c r="L338" s="209"/>
      <c r="M338" s="209"/>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row>
    <row r="339" spans="1:39" s="22" customFormat="1" x14ac:dyDescent="0.25">
      <c r="A339" s="64" t="s">
        <v>56</v>
      </c>
      <c r="B339" s="24">
        <v>3.6753445635528334E-2</v>
      </c>
      <c r="C339" s="24">
        <v>3.106541238241085E-2</v>
      </c>
      <c r="D339" s="24">
        <v>3.3034346970028439E-2</v>
      </c>
      <c r="E339" s="24">
        <v>1.2688689564646685E-2</v>
      </c>
      <c r="F339" s="24">
        <v>2.1877050973528769E-3</v>
      </c>
      <c r="G339" s="24">
        <v>1.968934587617589E-3</v>
      </c>
      <c r="H339" s="24">
        <v>1.5313935681470138E-3</v>
      </c>
      <c r="I339" s="24">
        <v>4.3754101947057538E-4</v>
      </c>
      <c r="J339" s="24">
        <v>4.5941807044410417E-3</v>
      </c>
      <c r="K339" s="24"/>
      <c r="L339" s="24">
        <v>0.87573835047035664</v>
      </c>
      <c r="M339" s="25">
        <v>1</v>
      </c>
      <c r="N339" s="10"/>
    </row>
    <row r="340" spans="1:39" s="22" customFormat="1" x14ac:dyDescent="0.25">
      <c r="A340" s="64" t="s">
        <v>61</v>
      </c>
      <c r="B340" s="24">
        <v>3.6455607884179314E-2</v>
      </c>
      <c r="C340" s="24">
        <v>2.6513169370312228E-2</v>
      </c>
      <c r="D340" s="24">
        <v>2.5466596895168322E-2</v>
      </c>
      <c r="E340" s="24">
        <v>1.1163439734868306E-2</v>
      </c>
      <c r="F340" s="24">
        <v>4.3607186464329319E-3</v>
      </c>
      <c r="G340" s="24">
        <v>2.2675736961451248E-3</v>
      </c>
      <c r="H340" s="24">
        <v>1.5698587127158557E-3</v>
      </c>
      <c r="I340" s="24">
        <v>1.7442874585731728E-4</v>
      </c>
      <c r="J340" s="24">
        <v>4.884004884004884E-3</v>
      </c>
      <c r="K340" s="24"/>
      <c r="L340" s="24">
        <v>0.8871446014303157</v>
      </c>
      <c r="M340" s="25">
        <v>1</v>
      </c>
      <c r="N340" s="10"/>
    </row>
    <row r="341" spans="1:39" s="22" customFormat="1" x14ac:dyDescent="0.25">
      <c r="A341" s="64" t="s">
        <v>62</v>
      </c>
      <c r="B341" s="24">
        <v>3.1960123149098373E-2</v>
      </c>
      <c r="C341" s="24">
        <v>2.7122122855886235E-2</v>
      </c>
      <c r="D341" s="24">
        <v>2.6095880369447294E-2</v>
      </c>
      <c r="E341" s="24">
        <v>1.0262424864389386E-2</v>
      </c>
      <c r="F341" s="24">
        <v>2.7855153203342618E-3</v>
      </c>
      <c r="G341" s="24">
        <v>1.0262424864389385E-3</v>
      </c>
      <c r="H341" s="24">
        <v>1.1728485559302155E-3</v>
      </c>
      <c r="I341" s="24">
        <v>4.3981820847383083E-4</v>
      </c>
      <c r="J341" s="24">
        <v>1.0262424864389385E-3</v>
      </c>
      <c r="K341" s="24"/>
      <c r="L341" s="24">
        <v>0.89810878170356256</v>
      </c>
      <c r="M341" s="25">
        <v>1</v>
      </c>
      <c r="N341" s="10"/>
    </row>
    <row r="342" spans="1:39" s="22" customFormat="1" x14ac:dyDescent="0.25">
      <c r="A342" s="64" t="s">
        <v>63</v>
      </c>
      <c r="B342" s="24">
        <v>2.6968247063940843E-2</v>
      </c>
      <c r="C342" s="24">
        <v>1.9573727707698999E-2</v>
      </c>
      <c r="D342" s="24">
        <v>2.3053501522401043E-2</v>
      </c>
      <c r="E342" s="24">
        <v>1.0874293170943889E-2</v>
      </c>
      <c r="F342" s="24">
        <v>1.8848774829636073E-3</v>
      </c>
      <c r="G342" s="24">
        <v>7.2495287806292592E-4</v>
      </c>
      <c r="H342" s="24">
        <v>1.0149340292880964E-3</v>
      </c>
      <c r="I342" s="24">
        <v>1.4499057561258519E-4</v>
      </c>
      <c r="J342" s="24">
        <v>7.2495287806292592E-4</v>
      </c>
      <c r="K342" s="24"/>
      <c r="L342" s="24">
        <v>0.91503552269102506</v>
      </c>
      <c r="M342" s="25">
        <v>1</v>
      </c>
      <c r="N342" s="10"/>
    </row>
    <row r="343" spans="1:39" s="22" customFormat="1" x14ac:dyDescent="0.25">
      <c r="A343" s="64" t="s">
        <v>64</v>
      </c>
      <c r="B343" s="24">
        <v>1.8075422626788035E-2</v>
      </c>
      <c r="C343" s="24">
        <v>2.0806241872561769E-2</v>
      </c>
      <c r="D343" s="24">
        <v>2.1716514954486347E-2</v>
      </c>
      <c r="E343" s="24">
        <v>1.0923276983094929E-2</v>
      </c>
      <c r="F343" s="24">
        <v>4.5513654096228867E-3</v>
      </c>
      <c r="G343" s="24">
        <v>1.9505851755526658E-3</v>
      </c>
      <c r="H343" s="24">
        <v>1.1703511053315994E-3</v>
      </c>
      <c r="I343" s="24">
        <v>9.1027308192457733E-4</v>
      </c>
      <c r="J343" s="24">
        <v>1.0403120936280884E-3</v>
      </c>
      <c r="K343" s="24"/>
      <c r="L343" s="24">
        <v>0.91885565669700908</v>
      </c>
      <c r="M343" s="25">
        <v>1</v>
      </c>
      <c r="N343" s="10"/>
    </row>
    <row r="344" spans="1:39" s="22" customFormat="1" x14ac:dyDescent="0.25">
      <c r="A344" s="64" t="s">
        <v>65</v>
      </c>
      <c r="B344" s="24">
        <v>2.4009146341463415E-2</v>
      </c>
      <c r="C344" s="24">
        <v>2.3119918699186993E-2</v>
      </c>
      <c r="D344" s="24">
        <v>2.7820121951219513E-2</v>
      </c>
      <c r="E344" s="24">
        <v>1.600609756097561E-2</v>
      </c>
      <c r="F344" s="24">
        <v>5.208333333333333E-3</v>
      </c>
      <c r="G344" s="24">
        <v>3.0487804878048782E-3</v>
      </c>
      <c r="H344" s="24">
        <v>2.6676829268292685E-3</v>
      </c>
      <c r="I344" s="24">
        <v>1.0162601626016261E-3</v>
      </c>
      <c r="J344" s="24">
        <v>1.3973577235772358E-3</v>
      </c>
      <c r="K344" s="24"/>
      <c r="L344" s="24">
        <v>0.89570630081300817</v>
      </c>
      <c r="M344" s="25">
        <v>1</v>
      </c>
      <c r="N344" s="10"/>
    </row>
    <row r="345" spans="1:39" s="22" customFormat="1" x14ac:dyDescent="0.25">
      <c r="A345" s="64" t="s">
        <v>66</v>
      </c>
      <c r="B345" s="24">
        <f t="shared" ref="B345:J345" si="116">B322/$M23</f>
        <v>1.8691588785046728E-2</v>
      </c>
      <c r="C345" s="24">
        <f t="shared" si="116"/>
        <v>2.2180685358255452E-2</v>
      </c>
      <c r="D345" s="24">
        <f t="shared" si="116"/>
        <v>2.8161993769470404E-2</v>
      </c>
      <c r="E345" s="24">
        <f t="shared" si="116"/>
        <v>1.8193146417445481E-2</v>
      </c>
      <c r="F345" s="24">
        <f t="shared" si="116"/>
        <v>5.358255451713396E-3</v>
      </c>
      <c r="G345" s="24">
        <f t="shared" si="116"/>
        <v>3.6137071651090344E-3</v>
      </c>
      <c r="H345" s="24">
        <f t="shared" si="116"/>
        <v>2.6168224299065422E-3</v>
      </c>
      <c r="I345" s="24">
        <f t="shared" si="116"/>
        <v>2.7414330218068538E-3</v>
      </c>
      <c r="J345" s="24">
        <f t="shared" si="116"/>
        <v>1.4953271028037382E-3</v>
      </c>
      <c r="K345" s="24"/>
      <c r="L345" s="24">
        <f t="shared" ref="L345:M360" si="117">L322/$M23</f>
        <v>0.89694704049844232</v>
      </c>
      <c r="M345" s="25">
        <f t="shared" si="117"/>
        <v>1</v>
      </c>
      <c r="N345" s="10"/>
    </row>
    <row r="346" spans="1:39" s="22" customFormat="1" x14ac:dyDescent="0.25">
      <c r="A346" s="64" t="s">
        <v>69</v>
      </c>
      <c r="B346" s="24">
        <f t="shared" ref="B346:J346" si="118">B323/$M24</f>
        <v>1.4736632480334562E-2</v>
      </c>
      <c r="C346" s="24">
        <f t="shared" si="118"/>
        <v>1.901822164691825E-2</v>
      </c>
      <c r="D346" s="24">
        <f t="shared" si="118"/>
        <v>2.628696604600219E-2</v>
      </c>
      <c r="E346" s="24">
        <f t="shared" si="118"/>
        <v>1.8819077964751567E-2</v>
      </c>
      <c r="F346" s="24">
        <f t="shared" si="118"/>
        <v>5.9743104650004982E-3</v>
      </c>
      <c r="G346" s="24">
        <f t="shared" si="118"/>
        <v>3.2858707557502738E-3</v>
      </c>
      <c r="H346" s="24">
        <f t="shared" si="118"/>
        <v>2.9871552325002487E-4</v>
      </c>
      <c r="I346" s="24">
        <f t="shared" si="118"/>
        <v>2.0910086627501743E-3</v>
      </c>
      <c r="J346" s="24">
        <f t="shared" si="118"/>
        <v>4.9785920541670818E-4</v>
      </c>
      <c r="K346" s="24"/>
      <c r="L346" s="24">
        <f t="shared" si="117"/>
        <v>0.90899133724982573</v>
      </c>
      <c r="M346" s="25">
        <f t="shared" si="117"/>
        <v>1</v>
      </c>
      <c r="N346" s="10"/>
    </row>
    <row r="347" spans="1:39" s="22" customFormat="1" x14ac:dyDescent="0.25">
      <c r="A347" s="64" t="s">
        <v>70</v>
      </c>
      <c r="B347" s="24">
        <f t="shared" ref="B347:J347" si="119">B324/$M25</f>
        <v>1.4530470613749728E-2</v>
      </c>
      <c r="C347" s="24">
        <f t="shared" si="119"/>
        <v>1.9952288006939926E-2</v>
      </c>
      <c r="D347" s="24">
        <f t="shared" si="119"/>
        <v>2.7542832357406202E-2</v>
      </c>
      <c r="E347" s="24">
        <f t="shared" si="119"/>
        <v>2.0928215137714163E-2</v>
      </c>
      <c r="F347" s="24">
        <f t="shared" si="119"/>
        <v>6.397744523964433E-3</v>
      </c>
      <c r="G347" s="24">
        <f t="shared" si="119"/>
        <v>4.3374539145521578E-3</v>
      </c>
      <c r="H347" s="24">
        <f t="shared" si="119"/>
        <v>1.3012361743656475E-3</v>
      </c>
      <c r="I347" s="24">
        <f t="shared" si="119"/>
        <v>2.8193450444589027E-3</v>
      </c>
      <c r="J347" s="24">
        <f t="shared" si="119"/>
        <v>8.6749078291043153E-4</v>
      </c>
      <c r="K347" s="24"/>
      <c r="L347" s="24">
        <f t="shared" si="117"/>
        <v>0.90132292344393838</v>
      </c>
      <c r="M347" s="25">
        <f t="shared" si="117"/>
        <v>1</v>
      </c>
      <c r="N347" s="10"/>
    </row>
    <row r="348" spans="1:39" s="22" customFormat="1" x14ac:dyDescent="0.25">
      <c r="A348" s="64" t="s">
        <v>71</v>
      </c>
      <c r="B348" s="24">
        <f t="shared" ref="B348:J348" si="120">B325/$M26</f>
        <v>1.4306909707503179E-2</v>
      </c>
      <c r="C348" s="24">
        <f t="shared" si="120"/>
        <v>1.7168291649003815E-2</v>
      </c>
      <c r="D348" s="24">
        <f t="shared" si="120"/>
        <v>2.7660025434506148E-2</v>
      </c>
      <c r="E348" s="24">
        <f t="shared" si="120"/>
        <v>2.1301398897838067E-2</v>
      </c>
      <c r="F348" s="24">
        <f t="shared" si="120"/>
        <v>8.0542602797795682E-3</v>
      </c>
      <c r="G348" s="24">
        <f t="shared" si="120"/>
        <v>5.7227638830012716E-3</v>
      </c>
      <c r="H348" s="24">
        <f t="shared" si="120"/>
        <v>2.5434506146672321E-3</v>
      </c>
      <c r="I348" s="24">
        <f t="shared" si="120"/>
        <v>5.2988554472233995E-4</v>
      </c>
      <c r="J348" s="24">
        <f t="shared" si="120"/>
        <v>9.5379398050021193E-4</v>
      </c>
      <c r="K348" s="24"/>
      <c r="L348" s="24">
        <f t="shared" si="117"/>
        <v>0.90175922000847819</v>
      </c>
      <c r="M348" s="25">
        <f t="shared" si="117"/>
        <v>1</v>
      </c>
      <c r="N348" s="10"/>
    </row>
    <row r="349" spans="1:39" s="22" customFormat="1" x14ac:dyDescent="0.25">
      <c r="A349" s="64" t="s">
        <v>72</v>
      </c>
      <c r="B349" s="24">
        <f t="shared" ref="B349:J349" si="121">B326/$M27</f>
        <v>1.358499639336379E-2</v>
      </c>
      <c r="C349" s="24">
        <f t="shared" si="121"/>
        <v>1.7191632603991345E-2</v>
      </c>
      <c r="D349" s="24">
        <f t="shared" si="121"/>
        <v>2.9093532099062274E-2</v>
      </c>
      <c r="E349" s="24">
        <f t="shared" si="121"/>
        <v>1.9836499158451551E-2</v>
      </c>
      <c r="F349" s="24">
        <f t="shared" si="121"/>
        <v>7.93459966338062E-3</v>
      </c>
      <c r="G349" s="24">
        <f t="shared" si="121"/>
        <v>5.8908391440250056E-3</v>
      </c>
      <c r="H349" s="24">
        <f t="shared" si="121"/>
        <v>3.2459725895647991E-3</v>
      </c>
      <c r="I349" s="24">
        <f t="shared" si="121"/>
        <v>6.0110603510459242E-4</v>
      </c>
      <c r="J349" s="24">
        <f t="shared" si="121"/>
        <v>3.6066362106275548E-4</v>
      </c>
      <c r="K349" s="24"/>
      <c r="L349" s="24">
        <f t="shared" si="117"/>
        <v>0.90226015869199327</v>
      </c>
      <c r="M349" s="25">
        <f t="shared" si="117"/>
        <v>1</v>
      </c>
      <c r="N349" s="10"/>
    </row>
    <row r="350" spans="1:39" s="22" customFormat="1" x14ac:dyDescent="0.25">
      <c r="A350" s="64" t="s">
        <v>73</v>
      </c>
      <c r="B350" s="24">
        <f t="shared" ref="B350:J350" si="122">B327/$M28</f>
        <v>1.46325946347153E-2</v>
      </c>
      <c r="C350" s="24">
        <f t="shared" si="122"/>
        <v>1.3678294984625172E-2</v>
      </c>
      <c r="D350" s="24">
        <f t="shared" si="122"/>
        <v>2.5554023963524547E-2</v>
      </c>
      <c r="E350" s="24">
        <f t="shared" si="122"/>
        <v>1.5374827695896511E-2</v>
      </c>
      <c r="F350" s="24">
        <f t="shared" si="122"/>
        <v>7.2102640229031916E-3</v>
      </c>
      <c r="G350" s="24">
        <f t="shared" si="122"/>
        <v>7.2102640229031916E-3</v>
      </c>
      <c r="H350" s="24">
        <f t="shared" si="122"/>
        <v>2.4387657724525501E-3</v>
      </c>
      <c r="I350" s="24">
        <f t="shared" si="122"/>
        <v>6.3619976672675224E-4</v>
      </c>
      <c r="J350" s="24">
        <f t="shared" si="122"/>
        <v>9.5429965009012825E-4</v>
      </c>
      <c r="K350" s="24"/>
      <c r="L350" s="24">
        <f t="shared" si="117"/>
        <v>0.91231046548616268</v>
      </c>
      <c r="M350" s="25">
        <f t="shared" si="117"/>
        <v>1</v>
      </c>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row>
    <row r="351" spans="1:39" s="22" customFormat="1" x14ac:dyDescent="0.25">
      <c r="A351" s="64" t="s">
        <v>74</v>
      </c>
      <c r="B351" s="24">
        <f t="shared" ref="B351:J351" si="123">B328/$M29</f>
        <v>1.2267561983471075E-2</v>
      </c>
      <c r="C351" s="24">
        <f t="shared" si="123"/>
        <v>1.7174586776859502E-2</v>
      </c>
      <c r="D351" s="24">
        <f t="shared" si="123"/>
        <v>2.3114669421487603E-2</v>
      </c>
      <c r="E351" s="24">
        <f t="shared" si="123"/>
        <v>2.1435950413223142E-2</v>
      </c>
      <c r="F351" s="24">
        <f t="shared" si="123"/>
        <v>9.1683884297520668E-3</v>
      </c>
      <c r="G351" s="24">
        <f t="shared" si="123"/>
        <v>7.8770661157024791E-3</v>
      </c>
      <c r="H351" s="24">
        <f t="shared" si="123"/>
        <v>3.228305785123967E-3</v>
      </c>
      <c r="I351" s="24">
        <f t="shared" si="123"/>
        <v>3.8739669421487604E-4</v>
      </c>
      <c r="J351" s="24">
        <f t="shared" si="123"/>
        <v>3.8739669421487604E-4</v>
      </c>
      <c r="K351" s="24"/>
      <c r="L351" s="24">
        <f t="shared" si="117"/>
        <v>0.9049586776859504</v>
      </c>
      <c r="M351" s="25">
        <f t="shared" si="117"/>
        <v>1</v>
      </c>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row>
    <row r="352" spans="1:39" s="22" customFormat="1" x14ac:dyDescent="0.25">
      <c r="A352" s="64" t="s">
        <v>75</v>
      </c>
      <c r="B352" s="24">
        <f t="shared" ref="B352:J352" si="124">B329/$M30</f>
        <v>6.1939905113336845E-3</v>
      </c>
      <c r="C352" s="24">
        <f t="shared" si="124"/>
        <v>1.5155508697944122E-2</v>
      </c>
      <c r="D352" s="24">
        <f t="shared" si="124"/>
        <v>2.2008434370057985E-2</v>
      </c>
      <c r="E352" s="24">
        <f t="shared" si="124"/>
        <v>1.5287295730100159E-2</v>
      </c>
      <c r="F352" s="24">
        <f t="shared" si="124"/>
        <v>7.7754348972061153E-3</v>
      </c>
      <c r="G352" s="24">
        <f t="shared" si="124"/>
        <v>4.4807590933052185E-3</v>
      </c>
      <c r="H352" s="24">
        <f t="shared" si="124"/>
        <v>3.2946758039008963E-3</v>
      </c>
      <c r="I352" s="24">
        <f t="shared" si="124"/>
        <v>9.225092250922509E-4</v>
      </c>
      <c r="J352" s="24">
        <f t="shared" si="124"/>
        <v>3.9536109646810753E-4</v>
      </c>
      <c r="K352" s="24"/>
      <c r="L352" s="24">
        <f t="shared" si="117"/>
        <v>0.92448603057459144</v>
      </c>
      <c r="M352" s="25">
        <f t="shared" si="117"/>
        <v>1</v>
      </c>
      <c r="N352" s="10"/>
    </row>
    <row r="353" spans="1:14" s="22" customFormat="1" x14ac:dyDescent="0.25">
      <c r="A353" s="64" t="s">
        <v>76</v>
      </c>
      <c r="B353" s="24">
        <f t="shared" ref="B353:J353" si="125">B330/$M31</f>
        <v>4.9504950495049506E-3</v>
      </c>
      <c r="C353" s="24">
        <f t="shared" si="125"/>
        <v>1.2844527696012844E-2</v>
      </c>
      <c r="D353" s="24">
        <f t="shared" si="125"/>
        <v>2.5153866738025155E-2</v>
      </c>
      <c r="E353" s="24">
        <f t="shared" si="125"/>
        <v>1.7393631255017392E-2</v>
      </c>
      <c r="F353" s="24">
        <f t="shared" si="125"/>
        <v>5.753278030505753E-3</v>
      </c>
      <c r="G353" s="24">
        <f t="shared" si="125"/>
        <v>4.8166978860048164E-3</v>
      </c>
      <c r="H353" s="24">
        <f t="shared" si="125"/>
        <v>1.3379716350013381E-3</v>
      </c>
      <c r="I353" s="24">
        <f t="shared" si="125"/>
        <v>8.0278298100080277E-4</v>
      </c>
      <c r="J353" s="24">
        <f t="shared" si="125"/>
        <v>6.6898581750066903E-4</v>
      </c>
      <c r="K353" s="24"/>
      <c r="L353" s="24">
        <f t="shared" si="117"/>
        <v>0.92627776291142627</v>
      </c>
      <c r="M353" s="25">
        <f t="shared" si="117"/>
        <v>1</v>
      </c>
      <c r="N353" s="10"/>
    </row>
    <row r="354" spans="1:14" s="22" customFormat="1" x14ac:dyDescent="0.25">
      <c r="A354" s="23" t="s">
        <v>77</v>
      </c>
      <c r="B354" s="24">
        <f t="shared" ref="B354:J354" si="126">B331/$M32</f>
        <v>4.2859591976684378E-3</v>
      </c>
      <c r="C354" s="24">
        <f t="shared" si="126"/>
        <v>1.4743699639979428E-2</v>
      </c>
      <c r="D354" s="24">
        <f t="shared" si="126"/>
        <v>2.5544316818103891E-2</v>
      </c>
      <c r="E354" s="24">
        <f t="shared" si="126"/>
        <v>1.8001028630207441E-2</v>
      </c>
      <c r="F354" s="24">
        <f t="shared" si="126"/>
        <v>6.1717812446425513E-3</v>
      </c>
      <c r="G354" s="24">
        <f t="shared" si="126"/>
        <v>4.9717126692953887E-3</v>
      </c>
      <c r="H354" s="24">
        <f t="shared" si="126"/>
        <v>2.2286987827875877E-3</v>
      </c>
      <c r="I354" s="24">
        <f t="shared" si="126"/>
        <v>3.4287673581347508E-4</v>
      </c>
      <c r="J354" s="24">
        <f t="shared" si="126"/>
        <v>5.1431510372021254E-4</v>
      </c>
      <c r="K354" s="24"/>
      <c r="L354" s="24">
        <f t="shared" si="117"/>
        <v>0.92319561117778159</v>
      </c>
      <c r="M354" s="25">
        <f t="shared" si="117"/>
        <v>1</v>
      </c>
      <c r="N354" s="10"/>
    </row>
    <row r="355" spans="1:14" s="22" customFormat="1" x14ac:dyDescent="0.25">
      <c r="A355" s="23" t="s">
        <v>95</v>
      </c>
      <c r="B355" s="24">
        <f t="shared" ref="B355:J355" si="127">B332/$M33</f>
        <v>5.7537399309551208E-4</v>
      </c>
      <c r="C355" s="24">
        <f t="shared" si="127"/>
        <v>1.1507479861910242E-2</v>
      </c>
      <c r="D355" s="24">
        <f t="shared" si="127"/>
        <v>2.1864211737629459E-2</v>
      </c>
      <c r="E355" s="24">
        <f t="shared" si="127"/>
        <v>2.5316455696202531E-2</v>
      </c>
      <c r="F355" s="24">
        <f t="shared" si="127"/>
        <v>1.0356731875719217E-2</v>
      </c>
      <c r="G355" s="24">
        <f t="shared" si="127"/>
        <v>1.3233601841196778E-2</v>
      </c>
      <c r="H355" s="24">
        <f t="shared" si="127"/>
        <v>2.8768699654775605E-3</v>
      </c>
      <c r="I355" s="24">
        <f t="shared" si="127"/>
        <v>5.7537399309551208E-4</v>
      </c>
      <c r="J355" s="24">
        <f t="shared" si="127"/>
        <v>0</v>
      </c>
      <c r="K355" s="24">
        <f t="shared" ref="K355:K360" si="128">K332/$M33</f>
        <v>9.2059838895281933E-3</v>
      </c>
      <c r="L355" s="24">
        <f t="shared" si="117"/>
        <v>0.90448791714614496</v>
      </c>
      <c r="M355" s="25">
        <f t="shared" si="117"/>
        <v>1</v>
      </c>
    </row>
    <row r="356" spans="1:14" s="22" customFormat="1" x14ac:dyDescent="0.25">
      <c r="A356" s="64" t="s">
        <v>96</v>
      </c>
      <c r="B356" s="24">
        <f t="shared" ref="B356:J356" si="129">B333/$M34</f>
        <v>1.1420740063956144E-3</v>
      </c>
      <c r="C356" s="24">
        <f t="shared" si="129"/>
        <v>8.9081772498857924E-3</v>
      </c>
      <c r="D356" s="24">
        <f t="shared" si="129"/>
        <v>2.8551850159890362E-2</v>
      </c>
      <c r="E356" s="24">
        <f t="shared" si="129"/>
        <v>1.6674280493375972E-2</v>
      </c>
      <c r="F356" s="24">
        <f t="shared" si="129"/>
        <v>9.593421653723162E-3</v>
      </c>
      <c r="G356" s="24">
        <f t="shared" si="129"/>
        <v>6.8524440383736862E-3</v>
      </c>
      <c r="H356" s="24">
        <f t="shared" si="129"/>
        <v>4.5682960255824575E-3</v>
      </c>
      <c r="I356" s="24">
        <f t="shared" si="129"/>
        <v>3.1978072179077205E-3</v>
      </c>
      <c r="J356" s="24">
        <f t="shared" si="129"/>
        <v>2.2841480127912289E-4</v>
      </c>
      <c r="K356" s="24">
        <f t="shared" si="128"/>
        <v>8.4513476473275471E-3</v>
      </c>
      <c r="L356" s="24">
        <f t="shared" si="117"/>
        <v>0.91183188670625859</v>
      </c>
      <c r="M356" s="25">
        <f t="shared" si="117"/>
        <v>1</v>
      </c>
      <c r="N356" s="10"/>
    </row>
    <row r="357" spans="1:14" s="22" customFormat="1" x14ac:dyDescent="0.25">
      <c r="A357" s="64" t="s">
        <v>97</v>
      </c>
      <c r="B357" s="24">
        <f t="shared" ref="B357:J357" si="130">B334/$M35</f>
        <v>7.3818897637795275E-4</v>
      </c>
      <c r="C357" s="24">
        <f t="shared" si="130"/>
        <v>8.6122047244094491E-3</v>
      </c>
      <c r="D357" s="24">
        <f t="shared" si="130"/>
        <v>2.1653543307086614E-2</v>
      </c>
      <c r="E357" s="24">
        <f t="shared" si="130"/>
        <v>1.3533464566929134E-2</v>
      </c>
      <c r="F357" s="24">
        <f t="shared" si="130"/>
        <v>8.1200787401574798E-3</v>
      </c>
      <c r="G357" s="24">
        <f t="shared" si="130"/>
        <v>3.4448818897637795E-3</v>
      </c>
      <c r="H357" s="24">
        <f t="shared" si="130"/>
        <v>4.6751968503937012E-3</v>
      </c>
      <c r="I357" s="24">
        <f t="shared" si="130"/>
        <v>7.3818897637795275E-4</v>
      </c>
      <c r="J357" s="24">
        <f t="shared" si="130"/>
        <v>0</v>
      </c>
      <c r="K357" s="24">
        <f t="shared" si="128"/>
        <v>5.6594488188976382E-3</v>
      </c>
      <c r="L357" s="24">
        <f t="shared" si="117"/>
        <v>0.93282480314960625</v>
      </c>
      <c r="M357" s="25">
        <f t="shared" si="117"/>
        <v>1</v>
      </c>
      <c r="N357" s="10"/>
    </row>
    <row r="358" spans="1:14" s="22" customFormat="1" x14ac:dyDescent="0.25">
      <c r="A358" s="64" t="s">
        <v>98</v>
      </c>
      <c r="B358" s="24">
        <f t="shared" ref="B358:J358" si="131">B335/$M36</f>
        <v>5.5147058823529411E-4</v>
      </c>
      <c r="C358" s="24">
        <f t="shared" si="131"/>
        <v>5.5147058823529415E-3</v>
      </c>
      <c r="D358" s="24">
        <f t="shared" si="131"/>
        <v>1.6911764705882352E-2</v>
      </c>
      <c r="E358" s="24">
        <f t="shared" si="131"/>
        <v>1.5625E-2</v>
      </c>
      <c r="F358" s="24">
        <f t="shared" si="131"/>
        <v>7.5367647058823531E-3</v>
      </c>
      <c r="G358" s="24">
        <f t="shared" si="131"/>
        <v>5.3308823529411766E-3</v>
      </c>
      <c r="H358" s="24">
        <f t="shared" si="131"/>
        <v>3.860294117647059E-3</v>
      </c>
      <c r="I358" s="24">
        <f t="shared" si="131"/>
        <v>7.3529411764705881E-4</v>
      </c>
      <c r="J358" s="24">
        <f t="shared" si="131"/>
        <v>0</v>
      </c>
      <c r="K358" s="24">
        <f t="shared" si="128"/>
        <v>7.3529411764705881E-3</v>
      </c>
      <c r="L358" s="24">
        <f t="shared" si="117"/>
        <v>0.93658088235294112</v>
      </c>
      <c r="M358" s="25">
        <f t="shared" si="117"/>
        <v>1</v>
      </c>
      <c r="N358" s="10"/>
    </row>
    <row r="359" spans="1:14" s="22" customFormat="1" x14ac:dyDescent="0.25">
      <c r="A359" s="64" t="s">
        <v>99</v>
      </c>
      <c r="B359" s="24">
        <f t="shared" ref="B359:J359" si="132">B336/$M37</f>
        <v>1.4084507042253522E-4</v>
      </c>
      <c r="C359" s="24">
        <f t="shared" si="132"/>
        <v>7.4647887323943665E-3</v>
      </c>
      <c r="D359" s="24">
        <f t="shared" si="132"/>
        <v>2.1549295774647887E-2</v>
      </c>
      <c r="E359" s="24">
        <f t="shared" si="132"/>
        <v>1.5915492957746479E-2</v>
      </c>
      <c r="F359" s="24">
        <f t="shared" si="132"/>
        <v>6.3380281690140847E-3</v>
      </c>
      <c r="G359" s="24">
        <f t="shared" si="132"/>
        <v>4.6478873239436617E-3</v>
      </c>
      <c r="H359" s="24">
        <f t="shared" si="132"/>
        <v>3.5211267605633804E-3</v>
      </c>
      <c r="I359" s="24">
        <f t="shared" si="132"/>
        <v>9.8591549295774642E-4</v>
      </c>
      <c r="J359" s="24">
        <f t="shared" si="132"/>
        <v>5.6338028169014088E-4</v>
      </c>
      <c r="K359" s="24">
        <f t="shared" si="128"/>
        <v>1.0563380281690141E-2</v>
      </c>
      <c r="L359" s="24">
        <f t="shared" si="117"/>
        <v>0.92830985915492958</v>
      </c>
      <c r="M359" s="25">
        <f t="shared" si="117"/>
        <v>1</v>
      </c>
      <c r="N359" s="10"/>
    </row>
    <row r="360" spans="1:14" s="22" customFormat="1" x14ac:dyDescent="0.25">
      <c r="A360" s="64" t="s">
        <v>479</v>
      </c>
      <c r="B360" s="24">
        <f t="shared" ref="B360:J360" si="133">B337/$M38</f>
        <v>4.1731872717788211E-4</v>
      </c>
      <c r="C360" s="24">
        <f t="shared" si="133"/>
        <v>5.6338028169014088E-3</v>
      </c>
      <c r="D360" s="24">
        <f t="shared" si="133"/>
        <v>1.585811163275952E-2</v>
      </c>
      <c r="E360" s="24">
        <f t="shared" si="133"/>
        <v>1.387584767866458E-2</v>
      </c>
      <c r="F360" s="24">
        <f t="shared" si="133"/>
        <v>5.5294731351069378E-3</v>
      </c>
      <c r="G360" s="24">
        <f t="shared" si="133"/>
        <v>5.4251434533124678E-3</v>
      </c>
      <c r="H360" s="24">
        <f t="shared" si="133"/>
        <v>2.3995826812728219E-3</v>
      </c>
      <c r="I360" s="24">
        <f t="shared" si="133"/>
        <v>3.1298904538341156E-4</v>
      </c>
      <c r="J360" s="24">
        <f t="shared" si="133"/>
        <v>5.2164840897235261E-4</v>
      </c>
      <c r="K360" s="24">
        <f t="shared" si="128"/>
        <v>1.0954616588419406E-2</v>
      </c>
      <c r="L360" s="24">
        <f t="shared" si="117"/>
        <v>0.93907146583202916</v>
      </c>
      <c r="M360" s="25">
        <f t="shared" si="117"/>
        <v>1</v>
      </c>
      <c r="N360" s="10"/>
    </row>
    <row r="361" spans="1:14" s="22" customFormat="1" x14ac:dyDescent="0.25">
      <c r="A361" s="209" t="s">
        <v>101</v>
      </c>
      <c r="B361" s="209"/>
      <c r="C361" s="209"/>
      <c r="D361" s="209"/>
      <c r="E361" s="209"/>
      <c r="F361" s="209"/>
      <c r="G361" s="209"/>
      <c r="H361" s="209"/>
      <c r="I361" s="209"/>
      <c r="J361" s="209"/>
      <c r="K361" s="209"/>
      <c r="L361" s="209"/>
      <c r="M361" s="209"/>
      <c r="N361" s="10"/>
    </row>
    <row r="362" spans="1:14" s="22" customFormat="1" x14ac:dyDescent="0.25">
      <c r="A362" s="64" t="s">
        <v>61</v>
      </c>
      <c r="B362" s="24">
        <v>-2.9783775134901991E-4</v>
      </c>
      <c r="C362" s="24">
        <v>-4.5522430120986217E-3</v>
      </c>
      <c r="D362" s="24">
        <v>-7.5677500748601162E-3</v>
      </c>
      <c r="E362" s="24">
        <v>-1.525249829778379E-3</v>
      </c>
      <c r="F362" s="24">
        <v>2.173013549080055E-3</v>
      </c>
      <c r="G362" s="24">
        <v>2.9863910852753577E-4</v>
      </c>
      <c r="H362" s="24">
        <v>3.8465144568841821E-5</v>
      </c>
      <c r="I362" s="24">
        <v>-2.6311227361325811E-4</v>
      </c>
      <c r="J362" s="24">
        <v>2.8982417956384225E-4</v>
      </c>
      <c r="K362" s="24"/>
      <c r="L362" s="24">
        <v>1.1406250959959063E-2</v>
      </c>
      <c r="M362" s="25">
        <v>0</v>
      </c>
      <c r="N362" s="10"/>
    </row>
    <row r="363" spans="1:14" s="22" customFormat="1" x14ac:dyDescent="0.25">
      <c r="A363" s="64" t="s">
        <v>62</v>
      </c>
      <c r="B363" s="24">
        <v>-4.4954847350809415E-3</v>
      </c>
      <c r="C363" s="24">
        <v>6.0895348557400697E-4</v>
      </c>
      <c r="D363" s="24">
        <v>6.2928347427897158E-4</v>
      </c>
      <c r="E363" s="24">
        <v>-9.0101487047892018E-4</v>
      </c>
      <c r="F363" s="24">
        <v>-1.57520332609867E-3</v>
      </c>
      <c r="G363" s="24">
        <v>-1.2413312097061863E-3</v>
      </c>
      <c r="H363" s="24">
        <v>-3.9701015678564018E-4</v>
      </c>
      <c r="I363" s="24">
        <v>2.6538946261651355E-4</v>
      </c>
      <c r="J363" s="24">
        <v>-3.8577623975659453E-3</v>
      </c>
      <c r="K363" s="24"/>
      <c r="L363" s="24">
        <v>1.096418027324686E-2</v>
      </c>
      <c r="M363" s="25">
        <v>0</v>
      </c>
      <c r="N363" s="10"/>
    </row>
    <row r="364" spans="1:14" s="22" customFormat="1" x14ac:dyDescent="0.25">
      <c r="A364" s="64" t="s">
        <v>63</v>
      </c>
      <c r="B364" s="24">
        <v>-4.9918760851575296E-3</v>
      </c>
      <c r="C364" s="24">
        <v>-7.5483951481872362E-3</v>
      </c>
      <c r="D364" s="24">
        <v>-3.0423788470462509E-3</v>
      </c>
      <c r="E364" s="24">
        <v>6.1186830655450379E-4</v>
      </c>
      <c r="F364" s="24">
        <v>-9.0063783737065451E-4</v>
      </c>
      <c r="G364" s="24">
        <v>-3.0128960837601259E-4</v>
      </c>
      <c r="H364" s="24">
        <v>-1.5791452664211912E-4</v>
      </c>
      <c r="I364" s="24">
        <v>-2.9482763286124561E-4</v>
      </c>
      <c r="J364" s="24">
        <v>-3.0128960837601259E-4</v>
      </c>
      <c r="K364" s="24"/>
      <c r="L364" s="24">
        <v>1.6926740987462496E-2</v>
      </c>
      <c r="M364" s="25">
        <v>0</v>
      </c>
      <c r="N364" s="10"/>
    </row>
    <row r="365" spans="1:14" s="22" customFormat="1" x14ac:dyDescent="0.25">
      <c r="A365" s="64" t="s">
        <v>64</v>
      </c>
      <c r="B365" s="24">
        <v>-8.8928244371528076E-3</v>
      </c>
      <c r="C365" s="24">
        <v>1.2325141648627698E-3</v>
      </c>
      <c r="D365" s="24">
        <v>-1.3369865679146963E-3</v>
      </c>
      <c r="E365" s="24">
        <v>4.8983812151039835E-5</v>
      </c>
      <c r="F365" s="24">
        <v>2.6664879266592792E-3</v>
      </c>
      <c r="G365" s="24">
        <v>1.2256322974897398E-3</v>
      </c>
      <c r="H365" s="24">
        <v>1.5541707604350302E-4</v>
      </c>
      <c r="I365" s="24">
        <v>7.6528250631199217E-4</v>
      </c>
      <c r="J365" s="24">
        <v>3.1535921556516248E-4</v>
      </c>
      <c r="K365" s="24"/>
      <c r="L365" s="24">
        <v>3.8201340059840216E-3</v>
      </c>
      <c r="M365" s="25">
        <v>0</v>
      </c>
      <c r="N365" s="10"/>
    </row>
    <row r="366" spans="1:14" s="22" customFormat="1" x14ac:dyDescent="0.25">
      <c r="A366" s="64" t="s">
        <v>65</v>
      </c>
      <c r="B366" s="24">
        <v>5.9337237146753798E-3</v>
      </c>
      <c r="C366" s="24">
        <v>2.3136768266252238E-3</v>
      </c>
      <c r="D366" s="24">
        <v>6.1036069967331658E-3</v>
      </c>
      <c r="E366" s="24">
        <v>5.0828205778806809E-3</v>
      </c>
      <c r="F366" s="24">
        <v>6.5696792371044629E-4</v>
      </c>
      <c r="G366" s="24">
        <v>1.0981953122522123E-3</v>
      </c>
      <c r="H366" s="24">
        <v>1.4973318214976691E-3</v>
      </c>
      <c r="I366" s="24">
        <v>1.059870806770488E-4</v>
      </c>
      <c r="J366" s="24">
        <v>3.5704562994914738E-4</v>
      </c>
      <c r="K366" s="24"/>
      <c r="L366" s="24">
        <v>-2.3149355884000911E-2</v>
      </c>
      <c r="M366" s="25">
        <v>0</v>
      </c>
      <c r="N366" s="10"/>
    </row>
    <row r="367" spans="1:14" s="22" customFormat="1" x14ac:dyDescent="0.25">
      <c r="A367" s="64" t="s">
        <v>66</v>
      </c>
      <c r="B367" s="24">
        <f t="shared" ref="B367:J367" si="134">B345-B344</f>
        <v>-5.3175575564166876E-3</v>
      </c>
      <c r="C367" s="24">
        <f t="shared" si="134"/>
        <v>-9.3923334093154107E-4</v>
      </c>
      <c r="D367" s="24">
        <f t="shared" si="134"/>
        <v>3.4187181825089119E-4</v>
      </c>
      <c r="E367" s="24">
        <f t="shared" si="134"/>
        <v>2.1870488564698712E-3</v>
      </c>
      <c r="F367" s="24">
        <f t="shared" si="134"/>
        <v>1.4992211838006295E-4</v>
      </c>
      <c r="G367" s="24">
        <f t="shared" si="134"/>
        <v>5.6492667730415622E-4</v>
      </c>
      <c r="H367" s="24">
        <f t="shared" si="134"/>
        <v>-5.0860496922726286E-5</v>
      </c>
      <c r="I367" s="24">
        <f t="shared" si="134"/>
        <v>1.7251728592052277E-3</v>
      </c>
      <c r="J367" s="24">
        <f t="shared" si="134"/>
        <v>9.7969379226502465E-5</v>
      </c>
      <c r="K367" s="24"/>
      <c r="L367" s="24">
        <f t="shared" ref="L367:M376" si="135">L345-L344</f>
        <v>1.2407396854341446E-3</v>
      </c>
      <c r="M367" s="25">
        <f t="shared" si="135"/>
        <v>0</v>
      </c>
      <c r="N367" s="10"/>
    </row>
    <row r="368" spans="1:14" s="22" customFormat="1" x14ac:dyDescent="0.25">
      <c r="A368" s="64" t="s">
        <v>69</v>
      </c>
      <c r="B368" s="24">
        <f t="shared" ref="B368:J368" si="136">B346-B345</f>
        <v>-3.954956304712166E-3</v>
      </c>
      <c r="C368" s="24">
        <f t="shared" si="136"/>
        <v>-3.1624637113372017E-3</v>
      </c>
      <c r="D368" s="24">
        <f t="shared" si="136"/>
        <v>-1.8750277234682138E-3</v>
      </c>
      <c r="E368" s="24">
        <f t="shared" si="136"/>
        <v>6.2593154730608558E-4</v>
      </c>
      <c r="F368" s="24">
        <f t="shared" si="136"/>
        <v>6.1605501328710222E-4</v>
      </c>
      <c r="G368" s="24">
        <f t="shared" si="136"/>
        <v>-3.2783640935876062E-4</v>
      </c>
      <c r="H368" s="24">
        <f t="shared" si="136"/>
        <v>-2.3181069066565176E-3</v>
      </c>
      <c r="I368" s="24">
        <f t="shared" si="136"/>
        <v>-6.5042435905667949E-4</v>
      </c>
      <c r="J368" s="24">
        <f t="shared" si="136"/>
        <v>-9.9746789738703007E-4</v>
      </c>
      <c r="K368" s="24"/>
      <c r="L368" s="24">
        <f t="shared" si="135"/>
        <v>1.204429675138341E-2</v>
      </c>
      <c r="M368" s="25">
        <f t="shared" si="135"/>
        <v>0</v>
      </c>
      <c r="N368" s="10"/>
    </row>
    <row r="369" spans="1:14" s="22" customFormat="1" x14ac:dyDescent="0.25">
      <c r="A369" s="64" t="s">
        <v>70</v>
      </c>
      <c r="B369" s="24">
        <f t="shared" ref="B369:J369" si="137">B347-B346</f>
        <v>-2.0616186658483325E-4</v>
      </c>
      <c r="C369" s="24">
        <f t="shared" si="137"/>
        <v>9.3406636002167642E-4</v>
      </c>
      <c r="D369" s="24">
        <f t="shared" si="137"/>
        <v>1.2558663114040115E-3</v>
      </c>
      <c r="E369" s="24">
        <f t="shared" si="137"/>
        <v>2.1091371729625961E-3</v>
      </c>
      <c r="F369" s="24">
        <f t="shared" si="137"/>
        <v>4.2343405896393474E-4</v>
      </c>
      <c r="G369" s="24">
        <f t="shared" si="137"/>
        <v>1.051583158801884E-3</v>
      </c>
      <c r="H369" s="24">
        <f t="shared" si="137"/>
        <v>1.0025206511156226E-3</v>
      </c>
      <c r="I369" s="24">
        <f t="shared" si="137"/>
        <v>7.2833638170872843E-4</v>
      </c>
      <c r="J369" s="24">
        <f t="shared" si="137"/>
        <v>3.6963157749372335E-4</v>
      </c>
      <c r="K369" s="24"/>
      <c r="L369" s="24">
        <f t="shared" si="135"/>
        <v>-7.6684138058873419E-3</v>
      </c>
      <c r="M369" s="25">
        <f t="shared" si="135"/>
        <v>0</v>
      </c>
      <c r="N369" s="10"/>
    </row>
    <row r="370" spans="1:14" s="22" customFormat="1" x14ac:dyDescent="0.25">
      <c r="A370" s="64" t="s">
        <v>71</v>
      </c>
      <c r="B370" s="24">
        <f t="shared" ref="B370:J370" si="138">B348-B347</f>
        <v>-2.2356090624654941E-4</v>
      </c>
      <c r="C370" s="24">
        <f t="shared" si="138"/>
        <v>-2.7839963579361117E-3</v>
      </c>
      <c r="D370" s="24">
        <f t="shared" si="138"/>
        <v>1.1719307709994603E-4</v>
      </c>
      <c r="E370" s="24">
        <f t="shared" si="138"/>
        <v>3.7318376012390395E-4</v>
      </c>
      <c r="F370" s="24">
        <f t="shared" si="138"/>
        <v>1.6565157558151352E-3</v>
      </c>
      <c r="G370" s="24">
        <f t="shared" si="138"/>
        <v>1.3853099684491138E-3</v>
      </c>
      <c r="H370" s="24">
        <f t="shared" si="138"/>
        <v>1.2422144403015846E-3</v>
      </c>
      <c r="I370" s="24">
        <f t="shared" si="138"/>
        <v>-2.2894594997365627E-3</v>
      </c>
      <c r="J370" s="24">
        <f t="shared" si="138"/>
        <v>8.6303197589780397E-5</v>
      </c>
      <c r="K370" s="24"/>
      <c r="L370" s="24">
        <f t="shared" si="135"/>
        <v>4.3629656453980648E-4</v>
      </c>
      <c r="M370" s="25">
        <f t="shared" si="135"/>
        <v>0</v>
      </c>
      <c r="N370" s="10"/>
    </row>
    <row r="371" spans="1:14" s="22" customFormat="1" x14ac:dyDescent="0.25">
      <c r="A371" s="64" t="s">
        <v>72</v>
      </c>
      <c r="B371" s="24">
        <f t="shared" ref="B371:J371" si="139">B349-B348</f>
        <v>-7.2191331413938922E-4</v>
      </c>
      <c r="C371" s="24">
        <f t="shared" si="139"/>
        <v>2.3340954987530194E-5</v>
      </c>
      <c r="D371" s="24">
        <f t="shared" si="139"/>
        <v>1.4335066645561265E-3</v>
      </c>
      <c r="E371" s="24">
        <f t="shared" si="139"/>
        <v>-1.464899739386516E-3</v>
      </c>
      <c r="F371" s="24">
        <f t="shared" si="139"/>
        <v>-1.1966061639894811E-4</v>
      </c>
      <c r="G371" s="24">
        <f t="shared" si="139"/>
        <v>1.6807526102373405E-4</v>
      </c>
      <c r="H371" s="24">
        <f t="shared" si="139"/>
        <v>7.0252197489756698E-4</v>
      </c>
      <c r="I371" s="24">
        <f t="shared" si="139"/>
        <v>7.1220490382252477E-5</v>
      </c>
      <c r="J371" s="24">
        <f t="shared" si="139"/>
        <v>-5.9313035943745645E-4</v>
      </c>
      <c r="K371" s="24"/>
      <c r="L371" s="24">
        <f t="shared" si="135"/>
        <v>5.0093868351508419E-4</v>
      </c>
      <c r="M371" s="25">
        <f t="shared" si="135"/>
        <v>0</v>
      </c>
      <c r="N371" s="10"/>
    </row>
    <row r="372" spans="1:14" s="22" customFormat="1" x14ac:dyDescent="0.25">
      <c r="A372" s="64" t="s">
        <v>73</v>
      </c>
      <c r="B372" s="24">
        <f t="shared" ref="B372:J372" si="140">B350-B349</f>
        <v>1.0475982413515102E-3</v>
      </c>
      <c r="C372" s="24">
        <f t="shared" si="140"/>
        <v>-3.513337619366173E-3</v>
      </c>
      <c r="D372" s="24">
        <f t="shared" si="140"/>
        <v>-3.5395081355377271E-3</v>
      </c>
      <c r="E372" s="24">
        <f t="shared" si="140"/>
        <v>-4.4616714625550398E-3</v>
      </c>
      <c r="F372" s="24">
        <f t="shared" si="140"/>
        <v>-7.2433564047742847E-4</v>
      </c>
      <c r="G372" s="24">
        <f t="shared" si="140"/>
        <v>1.319424878878186E-3</v>
      </c>
      <c r="H372" s="24">
        <f t="shared" si="140"/>
        <v>-8.0720681711224894E-4</v>
      </c>
      <c r="I372" s="24">
        <f t="shared" si="140"/>
        <v>3.5093731622159812E-5</v>
      </c>
      <c r="J372" s="24">
        <f t="shared" si="140"/>
        <v>5.9363602902737277E-4</v>
      </c>
      <c r="K372" s="24"/>
      <c r="L372" s="24">
        <f t="shared" si="135"/>
        <v>1.0050306794169406E-2</v>
      </c>
      <c r="M372" s="25">
        <f t="shared" si="135"/>
        <v>0</v>
      </c>
      <c r="N372" s="10"/>
    </row>
    <row r="373" spans="1:14" s="22" customFormat="1" x14ac:dyDescent="0.25">
      <c r="A373" s="64" t="s">
        <v>74</v>
      </c>
      <c r="B373" s="24">
        <f t="shared" ref="B373:J373" si="141">B351-B350</f>
        <v>-2.3650326512442248E-3</v>
      </c>
      <c r="C373" s="24">
        <f t="shared" si="141"/>
        <v>3.4962917922343306E-3</v>
      </c>
      <c r="D373" s="24">
        <f t="shared" si="141"/>
        <v>-2.4393545420369443E-3</v>
      </c>
      <c r="E373" s="24">
        <f t="shared" si="141"/>
        <v>6.0611227173266308E-3</v>
      </c>
      <c r="F373" s="24">
        <f t="shared" si="141"/>
        <v>1.9581244068488752E-3</v>
      </c>
      <c r="G373" s="24">
        <f t="shared" si="141"/>
        <v>6.6680209279928754E-4</v>
      </c>
      <c r="H373" s="24">
        <f t="shared" si="141"/>
        <v>7.895400126714169E-4</v>
      </c>
      <c r="I373" s="24">
        <f t="shared" si="141"/>
        <v>-2.4880307251187619E-4</v>
      </c>
      <c r="J373" s="24">
        <f t="shared" si="141"/>
        <v>-5.669029558752522E-4</v>
      </c>
      <c r="K373" s="24"/>
      <c r="L373" s="24">
        <f t="shared" si="135"/>
        <v>-7.3517878002122838E-3</v>
      </c>
      <c r="M373" s="25">
        <f t="shared" si="135"/>
        <v>0</v>
      </c>
      <c r="N373" s="10"/>
    </row>
    <row r="374" spans="1:14" s="22" customFormat="1" x14ac:dyDescent="0.25">
      <c r="A374" s="64" t="s">
        <v>75</v>
      </c>
      <c r="B374" s="24">
        <f t="shared" ref="B374:J374" si="142">B352-B351</f>
        <v>-6.0735714721373906E-3</v>
      </c>
      <c r="C374" s="24">
        <f t="shared" si="142"/>
        <v>-2.01907807891538E-3</v>
      </c>
      <c r="D374" s="24">
        <f t="shared" si="142"/>
        <v>-1.1062350514296181E-3</v>
      </c>
      <c r="E374" s="24">
        <f t="shared" si="142"/>
        <v>-6.1486546831229835E-3</v>
      </c>
      <c r="F374" s="24">
        <f t="shared" si="142"/>
        <v>-1.3929535325459515E-3</v>
      </c>
      <c r="G374" s="24">
        <f t="shared" si="142"/>
        <v>-3.3963070223972606E-3</v>
      </c>
      <c r="H374" s="24">
        <f t="shared" si="142"/>
        <v>6.6370018776929288E-5</v>
      </c>
      <c r="I374" s="24">
        <f t="shared" si="142"/>
        <v>5.3511253087737485E-4</v>
      </c>
      <c r="J374" s="24">
        <f t="shared" si="142"/>
        <v>7.9644022532314907E-6</v>
      </c>
      <c r="K374" s="24"/>
      <c r="L374" s="24">
        <f t="shared" si="135"/>
        <v>1.9527352888641047E-2</v>
      </c>
      <c r="M374" s="25">
        <f t="shared" si="135"/>
        <v>0</v>
      </c>
      <c r="N374" s="10"/>
    </row>
    <row r="375" spans="1:14" s="22" customFormat="1" x14ac:dyDescent="0.25">
      <c r="A375" s="64" t="s">
        <v>76</v>
      </c>
      <c r="B375" s="24">
        <f t="shared" ref="B375:J375" si="143">B353-B352</f>
        <v>-1.243495461828734E-3</v>
      </c>
      <c r="C375" s="24">
        <f t="shared" si="143"/>
        <v>-2.3109810019312782E-3</v>
      </c>
      <c r="D375" s="24">
        <f t="shared" si="143"/>
        <v>3.1454323679671707E-3</v>
      </c>
      <c r="E375" s="24">
        <f t="shared" si="143"/>
        <v>2.1063355249172338E-3</v>
      </c>
      <c r="F375" s="24">
        <f t="shared" si="143"/>
        <v>-2.0221568667003623E-3</v>
      </c>
      <c r="G375" s="24">
        <f t="shared" si="143"/>
        <v>3.3593879269959784E-4</v>
      </c>
      <c r="H375" s="24">
        <f t="shared" si="143"/>
        <v>-1.9567041688995585E-3</v>
      </c>
      <c r="I375" s="24">
        <f t="shared" si="143"/>
        <v>-1.1972624409144813E-4</v>
      </c>
      <c r="J375" s="24">
        <f t="shared" si="143"/>
        <v>2.7362472103256149E-4</v>
      </c>
      <c r="K375" s="24"/>
      <c r="L375" s="24">
        <f t="shared" si="135"/>
        <v>1.7917323368348281E-3</v>
      </c>
      <c r="M375" s="25">
        <f t="shared" si="135"/>
        <v>0</v>
      </c>
      <c r="N375" s="10"/>
    </row>
    <row r="376" spans="1:14" s="22" customFormat="1" x14ac:dyDescent="0.25">
      <c r="A376" s="23" t="s">
        <v>77</v>
      </c>
      <c r="B376" s="24">
        <f t="shared" ref="B376:J376" si="144">B354-B353</f>
        <v>-6.6453585183651274E-4</v>
      </c>
      <c r="C376" s="24">
        <f t="shared" si="144"/>
        <v>1.8991719439665836E-3</v>
      </c>
      <c r="D376" s="24">
        <f t="shared" si="144"/>
        <v>3.9045008007873583E-4</v>
      </c>
      <c r="E376" s="24">
        <f t="shared" si="144"/>
        <v>6.0739737519004827E-4</v>
      </c>
      <c r="F376" s="24">
        <f t="shared" si="144"/>
        <v>4.1850321413679833E-4</v>
      </c>
      <c r="G376" s="24">
        <f t="shared" si="144"/>
        <v>1.5501478329057235E-4</v>
      </c>
      <c r="H376" s="24">
        <f t="shared" si="144"/>
        <v>8.9072714778624961E-4</v>
      </c>
      <c r="I376" s="24">
        <f t="shared" si="144"/>
        <v>-4.5990624518732769E-4</v>
      </c>
      <c r="J376" s="24">
        <f t="shared" si="144"/>
        <v>-1.5467071378045649E-4</v>
      </c>
      <c r="K376" s="24"/>
      <c r="L376" s="24">
        <f t="shared" si="135"/>
        <v>-3.082151733644678E-3</v>
      </c>
      <c r="M376" s="25">
        <f t="shared" si="135"/>
        <v>0</v>
      </c>
      <c r="N376" s="10"/>
    </row>
    <row r="377" spans="1:14" s="22" customFormat="1" x14ac:dyDescent="0.25">
      <c r="A377" s="23" t="s">
        <v>95</v>
      </c>
      <c r="B377" s="24">
        <f>B355-B353</f>
        <v>-4.3751210564094388E-3</v>
      </c>
      <c r="C377" s="24">
        <f t="shared" ref="C377:M377" si="145">C355-C353</f>
        <v>-1.3370478341026022E-3</v>
      </c>
      <c r="D377" s="24">
        <f t="shared" si="145"/>
        <v>-3.2896550003956963E-3</v>
      </c>
      <c r="E377" s="24">
        <f t="shared" si="145"/>
        <v>7.922824441185139E-3</v>
      </c>
      <c r="F377" s="24">
        <f t="shared" si="145"/>
        <v>4.6034538452134639E-3</v>
      </c>
      <c r="G377" s="24">
        <f t="shared" si="145"/>
        <v>8.4169039551919619E-3</v>
      </c>
      <c r="H377" s="24">
        <f t="shared" si="145"/>
        <v>1.5388983304762225E-3</v>
      </c>
      <c r="I377" s="24">
        <f t="shared" si="145"/>
        <v>-2.2740898790529068E-4</v>
      </c>
      <c r="J377" s="24">
        <f t="shared" si="145"/>
        <v>-6.6898581750066903E-4</v>
      </c>
      <c r="K377" s="24">
        <f t="shared" ref="K377:K382" si="146">K355-K354</f>
        <v>9.2059838895281933E-3</v>
      </c>
      <c r="L377" s="24">
        <f t="shared" si="145"/>
        <v>-2.1789845765281313E-2</v>
      </c>
      <c r="M377" s="24">
        <f t="shared" si="145"/>
        <v>0</v>
      </c>
    </row>
    <row r="378" spans="1:14" s="22" customFormat="1" x14ac:dyDescent="0.25">
      <c r="A378" s="64" t="s">
        <v>96</v>
      </c>
      <c r="B378" s="24">
        <f t="shared" ref="B378:J378" si="147">B356-B355</f>
        <v>5.6670001330010229E-4</v>
      </c>
      <c r="C378" s="24">
        <f t="shared" si="147"/>
        <v>-2.5993026120244497E-3</v>
      </c>
      <c r="D378" s="24">
        <f t="shared" si="147"/>
        <v>6.6876384222609025E-3</v>
      </c>
      <c r="E378" s="24">
        <f t="shared" si="147"/>
        <v>-8.6421752028265596E-3</v>
      </c>
      <c r="F378" s="24">
        <f t="shared" si="147"/>
        <v>-7.633102219960549E-4</v>
      </c>
      <c r="G378" s="24">
        <f t="shared" si="147"/>
        <v>-6.381157802823092E-3</v>
      </c>
      <c r="H378" s="24">
        <f t="shared" si="147"/>
        <v>1.691426060104897E-3</v>
      </c>
      <c r="I378" s="24">
        <f t="shared" si="147"/>
        <v>2.6224332248122083E-3</v>
      </c>
      <c r="J378" s="24">
        <f t="shared" si="147"/>
        <v>2.2841480127912289E-4</v>
      </c>
      <c r="K378" s="24">
        <f t="shared" si="146"/>
        <v>-7.5463624220064619E-4</v>
      </c>
      <c r="L378" s="24">
        <f t="shared" ref="L378:M382" si="148">L356-L355</f>
        <v>7.3439695601136279E-3</v>
      </c>
      <c r="M378" s="25">
        <f t="shared" si="148"/>
        <v>0</v>
      </c>
      <c r="N378" s="10"/>
    </row>
    <row r="379" spans="1:14" s="22" customFormat="1" x14ac:dyDescent="0.25">
      <c r="A379" s="64" t="s">
        <v>97</v>
      </c>
      <c r="B379" s="24">
        <f t="shared" ref="B379:J379" si="149">B357-B356</f>
        <v>-4.0388503001766163E-4</v>
      </c>
      <c r="C379" s="24">
        <f t="shared" si="149"/>
        <v>-2.9597252547634324E-4</v>
      </c>
      <c r="D379" s="24">
        <f t="shared" si="149"/>
        <v>-6.8983068528037476E-3</v>
      </c>
      <c r="E379" s="24">
        <f t="shared" si="149"/>
        <v>-3.1408159264468376E-3</v>
      </c>
      <c r="F379" s="24">
        <f t="shared" si="149"/>
        <v>-1.4733429135656822E-3</v>
      </c>
      <c r="G379" s="24">
        <f t="shared" si="149"/>
        <v>-3.4075621486099068E-3</v>
      </c>
      <c r="H379" s="24">
        <f t="shared" si="149"/>
        <v>1.0690082481124366E-4</v>
      </c>
      <c r="I379" s="24">
        <f t="shared" si="149"/>
        <v>-2.4596182415297678E-3</v>
      </c>
      <c r="J379" s="24">
        <f t="shared" si="149"/>
        <v>-2.2841480127912289E-4</v>
      </c>
      <c r="K379" s="24">
        <f t="shared" si="146"/>
        <v>-2.791898828429909E-3</v>
      </c>
      <c r="L379" s="24">
        <f t="shared" si="148"/>
        <v>2.0992916443347664E-2</v>
      </c>
      <c r="M379" s="25">
        <f t="shared" si="148"/>
        <v>0</v>
      </c>
      <c r="N379" s="10"/>
    </row>
    <row r="380" spans="1:14" s="22" customFormat="1" x14ac:dyDescent="0.25">
      <c r="A380" s="64" t="s">
        <v>98</v>
      </c>
      <c r="B380" s="24">
        <f t="shared" ref="B380:J380" si="150">B358-B357</f>
        <v>-1.8671838814265864E-4</v>
      </c>
      <c r="C380" s="24">
        <f t="shared" si="150"/>
        <v>-3.0974988420565076E-3</v>
      </c>
      <c r="D380" s="24">
        <f t="shared" si="150"/>
        <v>-4.741778601204262E-3</v>
      </c>
      <c r="E380" s="24">
        <f t="shared" si="150"/>
        <v>2.0915354330708659E-3</v>
      </c>
      <c r="F380" s="24">
        <f t="shared" si="150"/>
        <v>-5.8331403427512672E-4</v>
      </c>
      <c r="G380" s="24">
        <f t="shared" si="150"/>
        <v>1.8860004631773971E-3</v>
      </c>
      <c r="H380" s="24">
        <f t="shared" si="150"/>
        <v>-8.1490273274664217E-4</v>
      </c>
      <c r="I380" s="24">
        <f t="shared" si="150"/>
        <v>-2.8948587308939323E-6</v>
      </c>
      <c r="J380" s="24">
        <f t="shared" si="150"/>
        <v>0</v>
      </c>
      <c r="K380" s="24">
        <f t="shared" si="146"/>
        <v>1.69349235757295E-3</v>
      </c>
      <c r="L380" s="24">
        <f t="shared" si="148"/>
        <v>3.7560792033348722E-3</v>
      </c>
      <c r="M380" s="25">
        <f t="shared" si="148"/>
        <v>0</v>
      </c>
      <c r="N380" s="10"/>
    </row>
    <row r="381" spans="1:14" s="22" customFormat="1" x14ac:dyDescent="0.25">
      <c r="A381" s="64" t="s">
        <v>99</v>
      </c>
      <c r="B381" s="24">
        <f t="shared" ref="B381:J381" si="151">B359-B358</f>
        <v>-4.1062551781275889E-4</v>
      </c>
      <c r="C381" s="24">
        <f t="shared" si="151"/>
        <v>1.950082850041425E-3</v>
      </c>
      <c r="D381" s="24">
        <f t="shared" si="151"/>
        <v>4.6375310687655352E-3</v>
      </c>
      <c r="E381" s="24">
        <f t="shared" si="151"/>
        <v>2.9049295774647918E-4</v>
      </c>
      <c r="F381" s="24">
        <f t="shared" si="151"/>
        <v>-1.1987365368682683E-3</v>
      </c>
      <c r="G381" s="24">
        <f t="shared" si="151"/>
        <v>-6.8299502899751494E-4</v>
      </c>
      <c r="H381" s="24">
        <f t="shared" si="151"/>
        <v>-3.3916735708367863E-4</v>
      </c>
      <c r="I381" s="24">
        <f t="shared" si="151"/>
        <v>2.5062137531068761E-4</v>
      </c>
      <c r="J381" s="24">
        <f t="shared" si="151"/>
        <v>5.6338028169014088E-4</v>
      </c>
      <c r="K381" s="24">
        <f t="shared" si="146"/>
        <v>3.2104391052195525E-3</v>
      </c>
      <c r="L381" s="24">
        <f t="shared" si="148"/>
        <v>-8.2710231980115401E-3</v>
      </c>
      <c r="M381" s="25">
        <f t="shared" si="148"/>
        <v>0</v>
      </c>
      <c r="N381" s="10"/>
    </row>
    <row r="382" spans="1:14" s="22" customFormat="1" x14ac:dyDescent="0.25">
      <c r="A382" s="64" t="s">
        <v>479</v>
      </c>
      <c r="B382" s="24">
        <f t="shared" ref="B382:J382" si="152">B360-B359</f>
        <v>2.7647365675534689E-4</v>
      </c>
      <c r="C382" s="24">
        <f t="shared" si="152"/>
        <v>-1.8309859154929577E-3</v>
      </c>
      <c r="D382" s="24">
        <f t="shared" si="152"/>
        <v>-5.6911841418883675E-3</v>
      </c>
      <c r="E382" s="24">
        <f t="shared" si="152"/>
        <v>-2.0396452790818996E-3</v>
      </c>
      <c r="F382" s="24">
        <f t="shared" si="152"/>
        <v>-8.0855503390714692E-4</v>
      </c>
      <c r="G382" s="24">
        <f t="shared" si="152"/>
        <v>7.7725612936880607E-4</v>
      </c>
      <c r="H382" s="24">
        <f t="shared" si="152"/>
        <v>-1.1215440792905584E-3</v>
      </c>
      <c r="I382" s="24">
        <f t="shared" si="152"/>
        <v>-6.7292644757433492E-4</v>
      </c>
      <c r="J382" s="24">
        <f t="shared" si="152"/>
        <v>-4.1731872717788265E-5</v>
      </c>
      <c r="K382" s="24">
        <f t="shared" si="146"/>
        <v>3.9123630672926492E-4</v>
      </c>
      <c r="L382" s="24">
        <f t="shared" si="148"/>
        <v>1.0761606677099578E-2</v>
      </c>
      <c r="M382" s="25">
        <f t="shared" si="148"/>
        <v>0</v>
      </c>
      <c r="N382" s="10"/>
    </row>
    <row r="383" spans="1:14" s="22" customFormat="1" x14ac:dyDescent="0.25">
      <c r="A383" s="64"/>
      <c r="B383" s="24"/>
      <c r="C383" s="24"/>
      <c r="D383" s="24"/>
      <c r="E383" s="24"/>
      <c r="F383" s="24"/>
      <c r="G383" s="24"/>
      <c r="H383" s="24"/>
      <c r="I383" s="24"/>
      <c r="J383" s="24"/>
      <c r="K383" s="24"/>
      <c r="L383" s="24"/>
      <c r="M383" s="25"/>
      <c r="N383" s="10"/>
    </row>
    <row r="384" spans="1:14" s="22" customFormat="1" x14ac:dyDescent="0.25">
      <c r="A384" s="35" t="str">
        <f>+A285</f>
        <v xml:space="preserve">Note 1: 2019-2020* data is for the period 1 July 2019 to 27 March 2020 due to discontinuation of Form EX01 on 27 March 2020. </v>
      </c>
      <c r="B384" s="64"/>
      <c r="C384" s="64"/>
      <c r="D384" s="64"/>
      <c r="E384" s="64"/>
      <c r="F384" s="64"/>
      <c r="G384" s="64"/>
      <c r="H384" s="64"/>
      <c r="I384" s="64"/>
      <c r="J384" s="64"/>
      <c r="K384" s="64"/>
      <c r="L384" s="64"/>
      <c r="M384" s="64"/>
      <c r="N384" s="10"/>
    </row>
    <row r="385" spans="1:15" x14ac:dyDescent="0.25">
      <c r="A385" s="35" t="str">
        <f>+A286</f>
        <v>Note 2: 2019-2020** data is for the period 28 March 2020 (when the Initial Statutory Report was introduced) to 30 June 2020.</v>
      </c>
      <c r="B385" s="64"/>
      <c r="C385" s="64"/>
      <c r="D385" s="64"/>
      <c r="E385" s="64"/>
      <c r="F385" s="64"/>
      <c r="G385" s="64"/>
      <c r="H385" s="64"/>
      <c r="I385" s="64"/>
      <c r="J385" s="64"/>
      <c r="K385" s="64"/>
      <c r="L385" s="64"/>
      <c r="M385" s="64"/>
      <c r="N385" s="8"/>
    </row>
    <row r="386" spans="1:15" x14ac:dyDescent="0.25">
      <c r="A386" s="228" t="s">
        <v>239</v>
      </c>
      <c r="B386" s="228"/>
      <c r="C386" s="228"/>
      <c r="D386" s="228"/>
      <c r="E386" s="228"/>
      <c r="F386" s="228"/>
      <c r="G386" s="228"/>
      <c r="H386" s="228"/>
      <c r="I386" s="228"/>
      <c r="J386" s="228"/>
      <c r="K386" s="228"/>
      <c r="L386" s="228"/>
      <c r="M386" s="228"/>
      <c r="N386" s="8"/>
    </row>
    <row r="387" spans="1:15" x14ac:dyDescent="0.25">
      <c r="A387" s="35" t="s">
        <v>235</v>
      </c>
      <c r="B387" s="117"/>
      <c r="C387" s="117"/>
      <c r="D387" s="117"/>
      <c r="E387" s="117"/>
      <c r="F387" s="117"/>
      <c r="G387" s="117"/>
      <c r="H387" s="117"/>
      <c r="I387" s="117"/>
      <c r="J387" s="117"/>
      <c r="K387" s="117"/>
      <c r="L387" s="117"/>
      <c r="M387" s="117"/>
      <c r="N387" s="8"/>
    </row>
    <row r="388" spans="1:15" x14ac:dyDescent="0.25">
      <c r="A388" s="35"/>
      <c r="B388" s="117"/>
      <c r="C388" s="117"/>
      <c r="D388" s="117"/>
      <c r="E388" s="117"/>
      <c r="F388" s="117"/>
      <c r="G388" s="117"/>
      <c r="H388" s="117"/>
      <c r="I388" s="117"/>
      <c r="J388" s="117"/>
      <c r="K388" s="117"/>
      <c r="L388" s="117"/>
      <c r="M388" s="117"/>
      <c r="N388" s="8"/>
    </row>
    <row r="389" spans="1:15" s="22" customFormat="1" x14ac:dyDescent="0.25">
      <c r="A389" s="219" t="s">
        <v>244</v>
      </c>
      <c r="B389" s="219"/>
      <c r="C389" s="219"/>
      <c r="D389" s="219"/>
      <c r="E389" s="219"/>
      <c r="F389" s="219"/>
      <c r="G389" s="219"/>
      <c r="H389" s="219"/>
      <c r="I389" s="219"/>
      <c r="J389" s="219"/>
      <c r="K389" s="219"/>
      <c r="L389" s="219"/>
      <c r="M389" s="219"/>
      <c r="N389" s="2"/>
      <c r="O389" s="2"/>
    </row>
    <row r="390" spans="1:15" x14ac:dyDescent="0.25">
      <c r="A390" s="7"/>
      <c r="M390" s="8"/>
    </row>
    <row r="391" spans="1:15" x14ac:dyDescent="0.25">
      <c r="A391" s="7"/>
      <c r="M391" s="8"/>
    </row>
    <row r="392" spans="1:15" x14ac:dyDescent="0.25">
      <c r="A392" s="7"/>
      <c r="M392" s="8"/>
    </row>
    <row r="393" spans="1:15" x14ac:dyDescent="0.25">
      <c r="A393" s="7"/>
      <c r="M393" s="8"/>
    </row>
    <row r="394" spans="1:15" x14ac:dyDescent="0.25">
      <c r="A394" s="7"/>
      <c r="M394" s="8"/>
    </row>
    <row r="395" spans="1:15" x14ac:dyDescent="0.25">
      <c r="A395" s="7"/>
      <c r="M395" s="8"/>
    </row>
    <row r="396" spans="1:15" x14ac:dyDescent="0.25">
      <c r="A396" s="7"/>
      <c r="M396" s="8"/>
    </row>
    <row r="397" spans="1:15" x14ac:dyDescent="0.25">
      <c r="A397" s="7"/>
      <c r="M397" s="8"/>
    </row>
    <row r="398" spans="1:15" x14ac:dyDescent="0.25">
      <c r="A398" s="7"/>
      <c r="M398" s="8"/>
    </row>
    <row r="399" spans="1:15" x14ac:dyDescent="0.25">
      <c r="A399" s="7"/>
      <c r="M399" s="8"/>
    </row>
    <row r="400" spans="1:15" x14ac:dyDescent="0.25">
      <c r="A400" s="7"/>
      <c r="M400" s="8"/>
    </row>
    <row r="401" spans="1:41" x14ac:dyDescent="0.25">
      <c r="A401" s="7"/>
      <c r="M401" s="8"/>
    </row>
    <row r="402" spans="1:41" x14ac:dyDescent="0.25">
      <c r="A402" s="7"/>
      <c r="M402" s="8"/>
    </row>
    <row r="403" spans="1:41" x14ac:dyDescent="0.25">
      <c r="A403" s="7"/>
      <c r="M403" s="8"/>
    </row>
    <row r="404" spans="1:41" x14ac:dyDescent="0.25">
      <c r="A404" s="7"/>
      <c r="M404" s="8"/>
    </row>
    <row r="405" spans="1:41" x14ac:dyDescent="0.25">
      <c r="A405" s="7"/>
      <c r="M405" s="8"/>
    </row>
    <row r="406" spans="1:41" x14ac:dyDescent="0.25">
      <c r="A406" s="7"/>
      <c r="M406" s="8"/>
    </row>
    <row r="407" spans="1:41" x14ac:dyDescent="0.25">
      <c r="A407" s="7"/>
      <c r="M407" s="8"/>
    </row>
    <row r="408" spans="1:41" x14ac:dyDescent="0.25">
      <c r="A408" s="7"/>
      <c r="M408" s="8"/>
    </row>
    <row r="409" spans="1:41" x14ac:dyDescent="0.25">
      <c r="A409" s="7"/>
      <c r="M409" s="8"/>
    </row>
    <row r="410" spans="1:41" x14ac:dyDescent="0.25">
      <c r="A410" s="7"/>
      <c r="M410" s="8"/>
    </row>
    <row r="411" spans="1:41" x14ac:dyDescent="0.25">
      <c r="A411" s="7"/>
      <c r="M411" s="8"/>
    </row>
    <row r="412" spans="1:41" s="22" customFormat="1" x14ac:dyDescent="0.25">
      <c r="A412" s="64"/>
      <c r="M412" s="10"/>
    </row>
    <row r="413" spans="1:41" s="22" customFormat="1" x14ac:dyDescent="0.25">
      <c r="A413" s="211" t="s">
        <v>219</v>
      </c>
      <c r="B413" s="211"/>
      <c r="C413" s="211"/>
      <c r="D413" s="211"/>
      <c r="E413" s="211"/>
      <c r="F413" s="211"/>
      <c r="G413" s="211"/>
      <c r="H413" s="211"/>
      <c r="I413" s="211"/>
      <c r="J413" s="211"/>
      <c r="K413" s="211"/>
      <c r="L413" s="211"/>
      <c r="M413" s="211"/>
    </row>
    <row r="414" spans="1:41" s="22" customFormat="1" ht="15" customHeight="1" x14ac:dyDescent="0.25">
      <c r="A414" s="2"/>
      <c r="B414" s="229" t="s">
        <v>245</v>
      </c>
      <c r="C414" s="229"/>
      <c r="D414" s="229"/>
      <c r="E414" s="229"/>
      <c r="F414" s="229"/>
      <c r="G414" s="229"/>
      <c r="H414" s="229"/>
      <c r="I414" s="229"/>
      <c r="J414" s="229"/>
      <c r="K414" s="229"/>
      <c r="L414" s="229"/>
      <c r="M414" s="229"/>
    </row>
    <row r="415" spans="1:41" s="22" customFormat="1" ht="28.5" customHeight="1" x14ac:dyDescent="0.25">
      <c r="A415" s="86" t="s">
        <v>44</v>
      </c>
      <c r="B415" s="9" t="s">
        <v>222</v>
      </c>
      <c r="C415" s="9" t="s">
        <v>223</v>
      </c>
      <c r="D415" s="9" t="s">
        <v>224</v>
      </c>
      <c r="E415" s="9" t="s">
        <v>225</v>
      </c>
      <c r="F415" s="9" t="s">
        <v>226</v>
      </c>
      <c r="G415" s="9" t="s">
        <v>227</v>
      </c>
      <c r="H415" s="9" t="s">
        <v>228</v>
      </c>
      <c r="I415" s="9" t="s">
        <v>229</v>
      </c>
      <c r="J415" s="9" t="s">
        <v>230</v>
      </c>
      <c r="K415" s="9" t="s">
        <v>231</v>
      </c>
      <c r="L415" s="9" t="s">
        <v>232</v>
      </c>
      <c r="M415" s="47" t="s">
        <v>238</v>
      </c>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row>
    <row r="416" spans="1:41" s="22" customFormat="1" x14ac:dyDescent="0.25">
      <c r="A416" s="215" t="s">
        <v>55</v>
      </c>
      <c r="B416" s="215"/>
      <c r="C416" s="215"/>
      <c r="D416" s="215"/>
      <c r="E416" s="215"/>
      <c r="F416" s="215"/>
      <c r="G416" s="215"/>
      <c r="H416" s="215"/>
      <c r="I416" s="215"/>
      <c r="J416" s="215"/>
      <c r="K416" s="215"/>
      <c r="L416" s="215"/>
      <c r="M416" s="215"/>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row>
    <row r="417" spans="1:41" s="22" customFormat="1" x14ac:dyDescent="0.25">
      <c r="A417" s="64" t="s">
        <v>56</v>
      </c>
      <c r="B417" s="10">
        <v>167</v>
      </c>
      <c r="C417" s="10">
        <v>146</v>
      </c>
      <c r="D417" s="10">
        <v>148</v>
      </c>
      <c r="E417" s="10">
        <v>36</v>
      </c>
      <c r="F417" s="10">
        <v>2</v>
      </c>
      <c r="G417" s="10">
        <v>5</v>
      </c>
      <c r="H417" s="10">
        <v>2</v>
      </c>
      <c r="I417" s="10">
        <v>0</v>
      </c>
      <c r="J417" s="10">
        <v>20</v>
      </c>
      <c r="K417" s="10"/>
      <c r="L417" s="10">
        <v>4045</v>
      </c>
      <c r="M417" s="11">
        <v>4571</v>
      </c>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row>
    <row r="418" spans="1:41" s="22" customFormat="1" x14ac:dyDescent="0.25">
      <c r="A418" s="64" t="s">
        <v>61</v>
      </c>
      <c r="B418" s="10">
        <v>198</v>
      </c>
      <c r="C418" s="10">
        <v>130</v>
      </c>
      <c r="D418" s="10">
        <v>157</v>
      </c>
      <c r="E418" s="10">
        <v>45</v>
      </c>
      <c r="F418" s="10">
        <v>8</v>
      </c>
      <c r="G418" s="10">
        <v>6</v>
      </c>
      <c r="H418" s="10">
        <v>0</v>
      </c>
      <c r="I418" s="10">
        <v>0</v>
      </c>
      <c r="J418" s="10">
        <v>21</v>
      </c>
      <c r="K418" s="10"/>
      <c r="L418" s="10">
        <v>5168</v>
      </c>
      <c r="M418" s="11">
        <v>5733</v>
      </c>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row>
    <row r="419" spans="1:41" s="22" customFormat="1" x14ac:dyDescent="0.25">
      <c r="A419" s="64" t="s">
        <v>62</v>
      </c>
      <c r="B419" s="10">
        <v>228</v>
      </c>
      <c r="C419" s="10">
        <v>153</v>
      </c>
      <c r="D419" s="10">
        <v>195</v>
      </c>
      <c r="E419" s="10">
        <v>41</v>
      </c>
      <c r="F419" s="10">
        <v>6</v>
      </c>
      <c r="G419" s="10">
        <v>1</v>
      </c>
      <c r="H419" s="10">
        <v>3</v>
      </c>
      <c r="I419" s="10">
        <v>1</v>
      </c>
      <c r="J419" s="10">
        <v>6</v>
      </c>
      <c r="K419" s="10"/>
      <c r="L419" s="10">
        <v>6187</v>
      </c>
      <c r="M419" s="11">
        <v>6821</v>
      </c>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row>
    <row r="420" spans="1:41" s="22" customFormat="1" x14ac:dyDescent="0.25">
      <c r="A420" s="64" t="s">
        <v>63</v>
      </c>
      <c r="B420" s="10">
        <v>183</v>
      </c>
      <c r="C420" s="10">
        <v>140</v>
      </c>
      <c r="D420" s="10">
        <v>166</v>
      </c>
      <c r="E420" s="10">
        <v>41</v>
      </c>
      <c r="F420" s="10">
        <v>3</v>
      </c>
      <c r="G420" s="10">
        <v>3</v>
      </c>
      <c r="H420" s="10">
        <v>0</v>
      </c>
      <c r="I420" s="10">
        <v>0</v>
      </c>
      <c r="J420" s="10">
        <v>4</v>
      </c>
      <c r="K420" s="10"/>
      <c r="L420" s="10">
        <v>6357</v>
      </c>
      <c r="M420" s="11">
        <v>6897</v>
      </c>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row>
    <row r="421" spans="1:41" s="22" customFormat="1" x14ac:dyDescent="0.25">
      <c r="A421" s="64" t="s">
        <v>64</v>
      </c>
      <c r="B421" s="10">
        <v>134</v>
      </c>
      <c r="C421" s="10">
        <v>165</v>
      </c>
      <c r="D421" s="10">
        <v>198</v>
      </c>
      <c r="E421" s="10">
        <v>58</v>
      </c>
      <c r="F421" s="10">
        <v>15</v>
      </c>
      <c r="G421" s="10">
        <v>8</v>
      </c>
      <c r="H421" s="10">
        <v>6</v>
      </c>
      <c r="I421" s="10">
        <v>0</v>
      </c>
      <c r="J421" s="10">
        <v>4</v>
      </c>
      <c r="K421" s="10"/>
      <c r="L421" s="10">
        <v>7102</v>
      </c>
      <c r="M421" s="11">
        <v>7690</v>
      </c>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row>
    <row r="422" spans="1:41" s="22" customFormat="1" x14ac:dyDescent="0.25">
      <c r="A422" s="64" t="s">
        <v>65</v>
      </c>
      <c r="B422" s="10">
        <v>191</v>
      </c>
      <c r="C422" s="10">
        <v>213</v>
      </c>
      <c r="D422" s="10">
        <v>245</v>
      </c>
      <c r="E422" s="10">
        <v>72</v>
      </c>
      <c r="F422" s="10">
        <v>31</v>
      </c>
      <c r="G422" s="10">
        <v>12</v>
      </c>
      <c r="H422" s="10">
        <v>7</v>
      </c>
      <c r="I422" s="10">
        <v>3</v>
      </c>
      <c r="J422" s="10">
        <v>3</v>
      </c>
      <c r="K422" s="10"/>
      <c r="L422" s="10">
        <v>7095</v>
      </c>
      <c r="M422" s="11">
        <v>7872</v>
      </c>
      <c r="N422" s="10"/>
    </row>
    <row r="423" spans="1:41" s="22" customFormat="1" x14ac:dyDescent="0.25">
      <c r="A423" s="64" t="s">
        <v>66</v>
      </c>
      <c r="B423" s="10">
        <v>154</v>
      </c>
      <c r="C423" s="10">
        <v>217</v>
      </c>
      <c r="D423" s="10">
        <v>269</v>
      </c>
      <c r="E423" s="10">
        <v>102</v>
      </c>
      <c r="F423" s="10">
        <v>29</v>
      </c>
      <c r="G423" s="10">
        <v>14</v>
      </c>
      <c r="H423" s="10">
        <v>9</v>
      </c>
      <c r="I423" s="10">
        <v>1</v>
      </c>
      <c r="J423" s="10">
        <v>4</v>
      </c>
      <c r="K423" s="10"/>
      <c r="L423" s="10">
        <v>7226</v>
      </c>
      <c r="M423" s="11">
        <f t="shared" ref="M423:M429" si="153">SUM(B423:L423)</f>
        <v>8025</v>
      </c>
      <c r="N423" s="10"/>
    </row>
    <row r="424" spans="1:41" s="22" customFormat="1" x14ac:dyDescent="0.25">
      <c r="A424" s="64" t="s">
        <v>69</v>
      </c>
      <c r="B424" s="10">
        <v>160</v>
      </c>
      <c r="C424" s="10">
        <v>290</v>
      </c>
      <c r="D424" s="10">
        <v>338</v>
      </c>
      <c r="E424" s="10">
        <v>111</v>
      </c>
      <c r="F424" s="10">
        <v>15</v>
      </c>
      <c r="G424" s="10">
        <v>20</v>
      </c>
      <c r="H424" s="10">
        <v>6</v>
      </c>
      <c r="I424" s="10">
        <v>0</v>
      </c>
      <c r="J424" s="10">
        <v>7</v>
      </c>
      <c r="K424" s="10"/>
      <c r="L424" s="10">
        <v>9096</v>
      </c>
      <c r="M424" s="11">
        <f t="shared" si="153"/>
        <v>10043</v>
      </c>
      <c r="N424" s="10"/>
    </row>
    <row r="425" spans="1:41" s="22" customFormat="1" x14ac:dyDescent="0.25">
      <c r="A425" s="64" t="s">
        <v>70</v>
      </c>
      <c r="B425" s="10">
        <v>145</v>
      </c>
      <c r="C425" s="10">
        <v>241</v>
      </c>
      <c r="D425" s="10">
        <v>390</v>
      </c>
      <c r="E425" s="10">
        <v>116</v>
      </c>
      <c r="F425" s="10">
        <v>15</v>
      </c>
      <c r="G425" s="10">
        <v>19</v>
      </c>
      <c r="H425" s="10">
        <v>12</v>
      </c>
      <c r="I425" s="10">
        <v>8</v>
      </c>
      <c r="J425" s="10">
        <v>1</v>
      </c>
      <c r="K425" s="10"/>
      <c r="L425" s="10">
        <v>8275</v>
      </c>
      <c r="M425" s="11">
        <f t="shared" si="153"/>
        <v>9222</v>
      </c>
      <c r="N425" s="10"/>
    </row>
    <row r="426" spans="1:41" s="22" customFormat="1" x14ac:dyDescent="0.25">
      <c r="A426" s="64" t="s">
        <v>71</v>
      </c>
      <c r="B426" s="10">
        <v>144</v>
      </c>
      <c r="C426" s="10">
        <v>224</v>
      </c>
      <c r="D426" s="10">
        <v>340</v>
      </c>
      <c r="E426" s="10">
        <v>152</v>
      </c>
      <c r="F426" s="10">
        <v>27</v>
      </c>
      <c r="G426" s="10">
        <v>20</v>
      </c>
      <c r="H426" s="10">
        <v>4</v>
      </c>
      <c r="I426" s="10">
        <v>3</v>
      </c>
      <c r="J426" s="10">
        <v>3</v>
      </c>
      <c r="K426" s="10"/>
      <c r="L426" s="10">
        <v>8519</v>
      </c>
      <c r="M426" s="11">
        <f t="shared" si="153"/>
        <v>9436</v>
      </c>
      <c r="N426" s="10"/>
    </row>
    <row r="427" spans="1:41" s="22" customFormat="1" x14ac:dyDescent="0.25">
      <c r="A427" s="64" t="s">
        <v>72</v>
      </c>
      <c r="B427" s="10">
        <v>127</v>
      </c>
      <c r="C427" s="10">
        <v>190</v>
      </c>
      <c r="D427" s="10">
        <v>338</v>
      </c>
      <c r="E427" s="10">
        <v>136</v>
      </c>
      <c r="F427" s="10">
        <v>20</v>
      </c>
      <c r="G427" s="10">
        <v>19</v>
      </c>
      <c r="H427" s="10">
        <v>9</v>
      </c>
      <c r="I427" s="10">
        <v>3</v>
      </c>
      <c r="J427" s="10">
        <v>5</v>
      </c>
      <c r="K427" s="10"/>
      <c r="L427" s="10">
        <v>7471</v>
      </c>
      <c r="M427" s="11">
        <f t="shared" si="153"/>
        <v>8318</v>
      </c>
      <c r="N427" s="10"/>
    </row>
    <row r="428" spans="1:41" s="22" customFormat="1" x14ac:dyDescent="0.25">
      <c r="A428" s="64" t="s">
        <v>73</v>
      </c>
      <c r="B428" s="10">
        <v>150</v>
      </c>
      <c r="C428" s="10">
        <v>217</v>
      </c>
      <c r="D428" s="10">
        <v>322</v>
      </c>
      <c r="E428" s="10">
        <v>115</v>
      </c>
      <c r="F428" s="10">
        <v>26</v>
      </c>
      <c r="G428" s="10">
        <v>22</v>
      </c>
      <c r="H428" s="10">
        <v>10</v>
      </c>
      <c r="I428" s="10">
        <v>1</v>
      </c>
      <c r="J428" s="10">
        <v>4</v>
      </c>
      <c r="K428" s="10"/>
      <c r="L428" s="10">
        <v>8564</v>
      </c>
      <c r="M428" s="11">
        <f t="shared" si="153"/>
        <v>9431</v>
      </c>
      <c r="N428" s="10"/>
    </row>
    <row r="429" spans="1:41" s="22" customFormat="1" x14ac:dyDescent="0.25">
      <c r="A429" s="64" t="s">
        <v>74</v>
      </c>
      <c r="B429" s="10">
        <v>119</v>
      </c>
      <c r="C429" s="10">
        <v>168</v>
      </c>
      <c r="D429" s="10">
        <v>291</v>
      </c>
      <c r="E429" s="10">
        <v>134</v>
      </c>
      <c r="F429" s="10">
        <v>21</v>
      </c>
      <c r="G429" s="10">
        <v>12</v>
      </c>
      <c r="H429" s="10">
        <v>4</v>
      </c>
      <c r="I429" s="10">
        <v>1</v>
      </c>
      <c r="J429" s="10">
        <v>2</v>
      </c>
      <c r="K429" s="10"/>
      <c r="L429" s="10">
        <v>6992</v>
      </c>
      <c r="M429" s="11">
        <f t="shared" si="153"/>
        <v>7744</v>
      </c>
      <c r="N429" s="10"/>
    </row>
    <row r="430" spans="1:41" s="22" customFormat="1" x14ac:dyDescent="0.25">
      <c r="A430" s="64" t="s">
        <v>75</v>
      </c>
      <c r="B430" s="10">
        <v>60</v>
      </c>
      <c r="C430" s="10">
        <v>175</v>
      </c>
      <c r="D430" s="10">
        <v>263</v>
      </c>
      <c r="E430" s="10">
        <v>101</v>
      </c>
      <c r="F430" s="10">
        <v>28</v>
      </c>
      <c r="G430" s="10">
        <v>16</v>
      </c>
      <c r="H430" s="10">
        <v>4</v>
      </c>
      <c r="I430" s="10">
        <v>2</v>
      </c>
      <c r="J430" s="10">
        <v>3</v>
      </c>
      <c r="K430" s="10"/>
      <c r="L430" s="10">
        <v>6936</v>
      </c>
      <c r="M430" s="11">
        <f>SUM(B430:L430)</f>
        <v>7588</v>
      </c>
      <c r="N430" s="10"/>
    </row>
    <row r="431" spans="1:41" s="22" customFormat="1" x14ac:dyDescent="0.25">
      <c r="A431" s="64" t="s">
        <v>76</v>
      </c>
      <c r="B431" s="10">
        <v>51</v>
      </c>
      <c r="C431" s="10">
        <v>150</v>
      </c>
      <c r="D431" s="10">
        <v>277</v>
      </c>
      <c r="E431" s="10">
        <v>92</v>
      </c>
      <c r="F431" s="10">
        <v>19</v>
      </c>
      <c r="G431" s="10">
        <v>11</v>
      </c>
      <c r="H431" s="10">
        <v>1</v>
      </c>
      <c r="I431" s="10">
        <v>2</v>
      </c>
      <c r="J431" s="10">
        <v>2</v>
      </c>
      <c r="K431" s="10"/>
      <c r="L431" s="10">
        <v>6869</v>
      </c>
      <c r="M431" s="11">
        <v>7474</v>
      </c>
      <c r="N431" s="10"/>
    </row>
    <row r="432" spans="1:41" s="22" customFormat="1" x14ac:dyDescent="0.25">
      <c r="A432" s="23" t="s">
        <v>77</v>
      </c>
      <c r="B432" s="10">
        <v>36</v>
      </c>
      <c r="C432" s="10">
        <v>99</v>
      </c>
      <c r="D432" s="10">
        <v>230</v>
      </c>
      <c r="E432" s="10">
        <v>67</v>
      </c>
      <c r="F432" s="10">
        <v>11</v>
      </c>
      <c r="G432" s="10">
        <v>6</v>
      </c>
      <c r="H432" s="10">
        <v>5</v>
      </c>
      <c r="I432" s="10">
        <v>0</v>
      </c>
      <c r="J432" s="10">
        <v>4</v>
      </c>
      <c r="K432" s="10"/>
      <c r="L432" s="10">
        <v>5375</v>
      </c>
      <c r="M432" s="11">
        <f t="shared" ref="M432:M438" si="154">SUM(B432:L432)</f>
        <v>5833</v>
      </c>
      <c r="N432" s="10"/>
    </row>
    <row r="433" spans="1:14" s="22" customFormat="1" x14ac:dyDescent="0.25">
      <c r="A433" s="23" t="s">
        <v>95</v>
      </c>
      <c r="B433" s="10">
        <v>6</v>
      </c>
      <c r="C433" s="10">
        <v>28</v>
      </c>
      <c r="D433" s="10">
        <v>79</v>
      </c>
      <c r="E433" s="10">
        <v>19</v>
      </c>
      <c r="F433" s="10">
        <v>13</v>
      </c>
      <c r="G433" s="10">
        <v>3</v>
      </c>
      <c r="H433" s="10">
        <v>3</v>
      </c>
      <c r="I433" s="10" t="s">
        <v>233</v>
      </c>
      <c r="J433" s="10" t="s">
        <v>233</v>
      </c>
      <c r="K433" s="10">
        <v>13</v>
      </c>
      <c r="L433" s="10">
        <v>1574</v>
      </c>
      <c r="M433" s="11">
        <f t="shared" si="154"/>
        <v>1738</v>
      </c>
      <c r="N433" s="10"/>
    </row>
    <row r="434" spans="1:14" s="22" customFormat="1" x14ac:dyDescent="0.25">
      <c r="A434" s="64" t="s">
        <v>96</v>
      </c>
      <c r="B434" s="10">
        <v>9</v>
      </c>
      <c r="C434" s="10">
        <v>86</v>
      </c>
      <c r="D434" s="10">
        <v>183</v>
      </c>
      <c r="E434" s="10">
        <v>70</v>
      </c>
      <c r="F434" s="10">
        <v>18</v>
      </c>
      <c r="G434" s="10">
        <v>9</v>
      </c>
      <c r="H434" s="10">
        <v>4</v>
      </c>
      <c r="I434" s="10">
        <v>2</v>
      </c>
      <c r="J434" s="10">
        <v>1</v>
      </c>
      <c r="K434" s="10">
        <v>24</v>
      </c>
      <c r="L434" s="10">
        <v>3972</v>
      </c>
      <c r="M434" s="11">
        <f t="shared" si="154"/>
        <v>4378</v>
      </c>
      <c r="N434" s="10"/>
    </row>
    <row r="435" spans="1:14" s="22" customFormat="1" x14ac:dyDescent="0.25">
      <c r="A435" s="64" t="s">
        <v>97</v>
      </c>
      <c r="B435" s="10">
        <v>7</v>
      </c>
      <c r="C435" s="10">
        <v>47</v>
      </c>
      <c r="D435" s="10">
        <v>121</v>
      </c>
      <c r="E435" s="10">
        <v>54</v>
      </c>
      <c r="F435" s="10">
        <v>13</v>
      </c>
      <c r="G435" s="10">
        <v>9</v>
      </c>
      <c r="H435" s="10">
        <v>4</v>
      </c>
      <c r="I435" s="10" t="s">
        <v>233</v>
      </c>
      <c r="J435" s="10" t="s">
        <v>233</v>
      </c>
      <c r="K435" s="10">
        <v>15</v>
      </c>
      <c r="L435" s="10">
        <v>3794</v>
      </c>
      <c r="M435" s="11">
        <f t="shared" si="154"/>
        <v>4064</v>
      </c>
      <c r="N435" s="10"/>
    </row>
    <row r="436" spans="1:14" s="22" customFormat="1" x14ac:dyDescent="0.25">
      <c r="A436" s="64" t="s">
        <v>98</v>
      </c>
      <c r="B436" s="10">
        <v>12</v>
      </c>
      <c r="C436" s="10">
        <v>83</v>
      </c>
      <c r="D436" s="10">
        <v>193</v>
      </c>
      <c r="E436" s="10">
        <v>79</v>
      </c>
      <c r="F436" s="10">
        <v>16</v>
      </c>
      <c r="G436" s="10">
        <v>12</v>
      </c>
      <c r="H436" s="10">
        <v>11</v>
      </c>
      <c r="I436" s="10">
        <v>1</v>
      </c>
      <c r="J436" s="10">
        <v>0</v>
      </c>
      <c r="K436" s="10">
        <v>26</v>
      </c>
      <c r="L436" s="10">
        <v>5007</v>
      </c>
      <c r="M436" s="11">
        <f t="shared" si="154"/>
        <v>5440</v>
      </c>
      <c r="N436" s="10"/>
    </row>
    <row r="437" spans="1:14" s="22" customFormat="1" x14ac:dyDescent="0.25">
      <c r="A437" s="64" t="s">
        <v>99</v>
      </c>
      <c r="B437" s="10">
        <v>19</v>
      </c>
      <c r="C437" s="10">
        <v>93</v>
      </c>
      <c r="D437" s="10">
        <v>249</v>
      </c>
      <c r="E437" s="10">
        <v>95</v>
      </c>
      <c r="F437" s="10">
        <v>15</v>
      </c>
      <c r="G437" s="10">
        <v>21</v>
      </c>
      <c r="H437" s="10">
        <v>19</v>
      </c>
      <c r="I437" s="10">
        <v>5</v>
      </c>
      <c r="J437" s="10">
        <v>0</v>
      </c>
      <c r="K437" s="10">
        <v>52</v>
      </c>
      <c r="L437" s="10">
        <v>6532</v>
      </c>
      <c r="M437" s="11">
        <f t="shared" si="154"/>
        <v>7100</v>
      </c>
      <c r="N437" s="10"/>
    </row>
    <row r="438" spans="1:14" s="22" customFormat="1" x14ac:dyDescent="0.25">
      <c r="A438" s="64" t="s">
        <v>479</v>
      </c>
      <c r="B438" s="10">
        <v>11</v>
      </c>
      <c r="C438" s="10">
        <v>104</v>
      </c>
      <c r="D438" s="10">
        <v>297</v>
      </c>
      <c r="E438" s="10">
        <v>132</v>
      </c>
      <c r="F438" s="10">
        <v>13</v>
      </c>
      <c r="G438" s="10">
        <v>15</v>
      </c>
      <c r="H438" s="10">
        <v>6</v>
      </c>
      <c r="I438" s="10">
        <v>6</v>
      </c>
      <c r="J438" s="10">
        <v>0</v>
      </c>
      <c r="K438" s="10">
        <v>91</v>
      </c>
      <c r="L438" s="10">
        <v>8910</v>
      </c>
      <c r="M438" s="11">
        <f t="shared" si="154"/>
        <v>9585</v>
      </c>
      <c r="N438" s="10"/>
    </row>
    <row r="439" spans="1:14" s="22" customFormat="1" x14ac:dyDescent="0.25">
      <c r="A439" s="209" t="s">
        <v>100</v>
      </c>
      <c r="B439" s="209"/>
      <c r="C439" s="209"/>
      <c r="D439" s="209"/>
      <c r="E439" s="209"/>
      <c r="F439" s="209"/>
      <c r="G439" s="209"/>
      <c r="H439" s="209"/>
      <c r="I439" s="209"/>
      <c r="J439" s="209"/>
      <c r="K439" s="209"/>
      <c r="L439" s="209"/>
      <c r="M439" s="209"/>
      <c r="N439" s="10"/>
    </row>
    <row r="440" spans="1:14" s="22" customFormat="1" x14ac:dyDescent="0.25">
      <c r="A440" s="64" t="s">
        <v>56</v>
      </c>
      <c r="B440" s="24">
        <v>3.6534675125793045E-2</v>
      </c>
      <c r="C440" s="24">
        <v>3.1940494421352002E-2</v>
      </c>
      <c r="D440" s="24">
        <v>3.2378035440822579E-2</v>
      </c>
      <c r="E440" s="24">
        <v>7.875738350470356E-3</v>
      </c>
      <c r="F440" s="24">
        <v>4.3754101947057538E-4</v>
      </c>
      <c r="G440" s="24">
        <v>1.0938525486764385E-3</v>
      </c>
      <c r="H440" s="24">
        <v>4.3754101947057538E-4</v>
      </c>
      <c r="I440" s="24">
        <v>0</v>
      </c>
      <c r="J440" s="24">
        <v>4.3754101947057538E-3</v>
      </c>
      <c r="K440" s="24"/>
      <c r="L440" s="24">
        <v>0.88492671187923866</v>
      </c>
      <c r="M440" s="25">
        <v>1</v>
      </c>
      <c r="N440" s="10"/>
    </row>
    <row r="441" spans="1:14" s="22" customFormat="1" x14ac:dyDescent="0.25">
      <c r="A441" s="64" t="s">
        <v>61</v>
      </c>
      <c r="B441" s="24">
        <v>3.453689167974882E-2</v>
      </c>
      <c r="C441" s="24">
        <v>2.2675736961451247E-2</v>
      </c>
      <c r="D441" s="24">
        <v>2.7385313099598813E-2</v>
      </c>
      <c r="E441" s="24">
        <v>7.8492935635792772E-3</v>
      </c>
      <c r="F441" s="24">
        <v>1.3954299668585382E-3</v>
      </c>
      <c r="G441" s="24">
        <v>1.0465724751439038E-3</v>
      </c>
      <c r="H441" s="24">
        <v>0</v>
      </c>
      <c r="I441" s="24">
        <v>0</v>
      </c>
      <c r="J441" s="24">
        <v>3.663003663003663E-3</v>
      </c>
      <c r="K441" s="24"/>
      <c r="L441" s="24">
        <v>0.90144775859061577</v>
      </c>
      <c r="M441" s="25">
        <v>1</v>
      </c>
      <c r="N441" s="10"/>
    </row>
    <row r="442" spans="1:14" s="22" customFormat="1" x14ac:dyDescent="0.25">
      <c r="A442" s="64" t="s">
        <v>62</v>
      </c>
      <c r="B442" s="24">
        <v>3.3426183844011144E-2</v>
      </c>
      <c r="C442" s="24">
        <v>2.2430728632165373E-2</v>
      </c>
      <c r="D442" s="24">
        <v>2.8588183550799003E-2</v>
      </c>
      <c r="E442" s="24">
        <v>6.0108488491423546E-3</v>
      </c>
      <c r="F442" s="24">
        <v>8.7963641694766166E-4</v>
      </c>
      <c r="G442" s="24">
        <v>1.4660606949127694E-4</v>
      </c>
      <c r="H442" s="24">
        <v>4.3981820847383083E-4</v>
      </c>
      <c r="I442" s="24">
        <v>1.4660606949127694E-4</v>
      </c>
      <c r="J442" s="24">
        <v>8.7963641694766166E-4</v>
      </c>
      <c r="K442" s="24"/>
      <c r="L442" s="24">
        <v>0.9070517519425304</v>
      </c>
      <c r="M442" s="25">
        <v>1</v>
      </c>
      <c r="N442" s="10"/>
    </row>
    <row r="443" spans="1:14" s="22" customFormat="1" x14ac:dyDescent="0.25">
      <c r="A443" s="64" t="s">
        <v>63</v>
      </c>
      <c r="B443" s="24">
        <v>2.6533275337103087E-2</v>
      </c>
      <c r="C443" s="24">
        <v>2.0298680585761925E-2</v>
      </c>
      <c r="D443" s="24">
        <v>2.4068435551689141E-2</v>
      </c>
      <c r="E443" s="24">
        <v>5.9446136001159921E-3</v>
      </c>
      <c r="F443" s="24">
        <v>4.3497172683775554E-4</v>
      </c>
      <c r="G443" s="24">
        <v>4.3497172683775554E-4</v>
      </c>
      <c r="H443" s="24">
        <v>0</v>
      </c>
      <c r="I443" s="24">
        <v>0</v>
      </c>
      <c r="J443" s="24">
        <v>5.7996230245034076E-4</v>
      </c>
      <c r="K443" s="24"/>
      <c r="L443" s="24">
        <v>0.92170508916920402</v>
      </c>
      <c r="M443" s="25">
        <v>1</v>
      </c>
      <c r="N443" s="10"/>
    </row>
    <row r="444" spans="1:14" s="22" customFormat="1" x14ac:dyDescent="0.25">
      <c r="A444" s="64" t="s">
        <v>64</v>
      </c>
      <c r="B444" s="24">
        <v>1.7425227568270481E-2</v>
      </c>
      <c r="C444" s="24">
        <v>2.1456436931079324E-2</v>
      </c>
      <c r="D444" s="24">
        <v>2.574772431729519E-2</v>
      </c>
      <c r="E444" s="24">
        <v>7.542262678803641E-3</v>
      </c>
      <c r="F444" s="24">
        <v>1.9505851755526658E-3</v>
      </c>
      <c r="G444" s="24">
        <v>1.0403120936280884E-3</v>
      </c>
      <c r="H444" s="24">
        <v>7.8023407022106636E-4</v>
      </c>
      <c r="I444" s="24">
        <v>0</v>
      </c>
      <c r="J444" s="24">
        <v>5.201560468140442E-4</v>
      </c>
      <c r="K444" s="24"/>
      <c r="L444" s="24">
        <v>0.92353706111833556</v>
      </c>
      <c r="M444" s="25">
        <v>1</v>
      </c>
      <c r="N444" s="10"/>
    </row>
    <row r="445" spans="1:14" s="22" customFormat="1" x14ac:dyDescent="0.25">
      <c r="A445" s="64" t="s">
        <v>65</v>
      </c>
      <c r="B445" s="24">
        <v>2.426321138211382E-2</v>
      </c>
      <c r="C445" s="24">
        <v>2.7057926829268292E-2</v>
      </c>
      <c r="D445" s="24">
        <v>3.1122967479674798E-2</v>
      </c>
      <c r="E445" s="24">
        <v>9.1463414634146336E-3</v>
      </c>
      <c r="F445" s="24">
        <v>3.9380081300813006E-3</v>
      </c>
      <c r="G445" s="24">
        <v>1.5243902439024391E-3</v>
      </c>
      <c r="H445" s="24">
        <v>8.8922764227642272E-4</v>
      </c>
      <c r="I445" s="24">
        <v>3.8109756097560977E-4</v>
      </c>
      <c r="J445" s="24">
        <v>3.8109756097560977E-4</v>
      </c>
      <c r="K445" s="24"/>
      <c r="L445" s="24">
        <v>0.90129573170731703</v>
      </c>
      <c r="M445" s="25">
        <v>1</v>
      </c>
      <c r="N445" s="10"/>
    </row>
    <row r="446" spans="1:14" s="22" customFormat="1" x14ac:dyDescent="0.25">
      <c r="A446" s="64" t="s">
        <v>66</v>
      </c>
      <c r="B446" s="24">
        <f t="shared" ref="B446:J446" si="155">B423/$M423</f>
        <v>1.9190031152647974E-2</v>
      </c>
      <c r="C446" s="24">
        <f t="shared" si="155"/>
        <v>2.7040498442367601E-2</v>
      </c>
      <c r="D446" s="24">
        <f t="shared" si="155"/>
        <v>3.3520249221183802E-2</v>
      </c>
      <c r="E446" s="24">
        <f t="shared" si="155"/>
        <v>1.2710280373831775E-2</v>
      </c>
      <c r="F446" s="24">
        <f t="shared" si="155"/>
        <v>3.6137071651090344E-3</v>
      </c>
      <c r="G446" s="24">
        <f t="shared" si="155"/>
        <v>1.7445482866043614E-3</v>
      </c>
      <c r="H446" s="24">
        <f t="shared" si="155"/>
        <v>1.1214953271028037E-3</v>
      </c>
      <c r="I446" s="24">
        <f t="shared" si="155"/>
        <v>1.2461059190031152E-4</v>
      </c>
      <c r="J446" s="24">
        <f t="shared" si="155"/>
        <v>4.9844236760124608E-4</v>
      </c>
      <c r="K446" s="24"/>
      <c r="L446" s="24">
        <f t="shared" ref="L446:M461" si="156">L423/$M423</f>
        <v>0.90043613707165104</v>
      </c>
      <c r="M446" s="25">
        <f t="shared" si="156"/>
        <v>1</v>
      </c>
      <c r="N446" s="10"/>
    </row>
    <row r="447" spans="1:14" s="22" customFormat="1" x14ac:dyDescent="0.25">
      <c r="A447" s="64" t="s">
        <v>69</v>
      </c>
      <c r="B447" s="24">
        <f t="shared" ref="B447:J447" si="157">B424/$M424</f>
        <v>1.5931494573334662E-2</v>
      </c>
      <c r="C447" s="24">
        <f t="shared" si="157"/>
        <v>2.8875833914169074E-2</v>
      </c>
      <c r="D447" s="24">
        <f t="shared" si="157"/>
        <v>3.3655282286169472E-2</v>
      </c>
      <c r="E447" s="24">
        <f t="shared" si="157"/>
        <v>1.1052474360250921E-2</v>
      </c>
      <c r="F447" s="24">
        <f t="shared" si="157"/>
        <v>1.4935776162501246E-3</v>
      </c>
      <c r="G447" s="24">
        <f t="shared" si="157"/>
        <v>1.9914368216668327E-3</v>
      </c>
      <c r="H447" s="24">
        <f t="shared" si="157"/>
        <v>5.9743104650004973E-4</v>
      </c>
      <c r="I447" s="24">
        <f t="shared" si="157"/>
        <v>0</v>
      </c>
      <c r="J447" s="24">
        <f t="shared" si="157"/>
        <v>6.9700288758339139E-4</v>
      </c>
      <c r="K447" s="24"/>
      <c r="L447" s="24">
        <f t="shared" si="156"/>
        <v>0.90570546649407546</v>
      </c>
      <c r="M447" s="25">
        <f t="shared" si="156"/>
        <v>1</v>
      </c>
      <c r="N447" s="10"/>
    </row>
    <row r="448" spans="1:14" s="22" customFormat="1" x14ac:dyDescent="0.25">
      <c r="A448" s="64" t="s">
        <v>70</v>
      </c>
      <c r="B448" s="24">
        <f t="shared" ref="B448:J448" si="158">B425/$M425</f>
        <v>1.5723270440251572E-2</v>
      </c>
      <c r="C448" s="24">
        <f t="shared" si="158"/>
        <v>2.613315983517675E-2</v>
      </c>
      <c r="D448" s="24">
        <f t="shared" si="158"/>
        <v>4.2290175666883541E-2</v>
      </c>
      <c r="E448" s="24">
        <f t="shared" si="158"/>
        <v>1.2578616352201259E-2</v>
      </c>
      <c r="F448" s="24">
        <f t="shared" si="158"/>
        <v>1.6265452179570592E-3</v>
      </c>
      <c r="G448" s="24">
        <f t="shared" si="158"/>
        <v>2.0602906094122752E-3</v>
      </c>
      <c r="H448" s="24">
        <f t="shared" si="158"/>
        <v>1.3012361743656475E-3</v>
      </c>
      <c r="I448" s="24">
        <f t="shared" si="158"/>
        <v>8.6749078291043153E-4</v>
      </c>
      <c r="J448" s="24">
        <f t="shared" si="158"/>
        <v>1.0843634786380394E-4</v>
      </c>
      <c r="K448" s="24"/>
      <c r="L448" s="24">
        <f t="shared" si="156"/>
        <v>0.8973107785729777</v>
      </c>
      <c r="M448" s="25">
        <f t="shared" si="156"/>
        <v>1</v>
      </c>
      <c r="N448" s="10"/>
    </row>
    <row r="449" spans="1:14" s="22" customFormat="1" x14ac:dyDescent="0.25">
      <c r="A449" s="64" t="s">
        <v>71</v>
      </c>
      <c r="B449" s="24">
        <f t="shared" ref="B449:J449" si="159">B426/$M426</f>
        <v>1.5260703688003391E-2</v>
      </c>
      <c r="C449" s="24">
        <f t="shared" si="159"/>
        <v>2.3738872403560832E-2</v>
      </c>
      <c r="D449" s="24">
        <f t="shared" si="159"/>
        <v>3.603221704111912E-2</v>
      </c>
      <c r="E449" s="24">
        <f t="shared" si="159"/>
        <v>1.6108520559559136E-2</v>
      </c>
      <c r="F449" s="24">
        <f t="shared" si="159"/>
        <v>2.8613819415006358E-3</v>
      </c>
      <c r="G449" s="24">
        <f t="shared" si="159"/>
        <v>2.1195421788893598E-3</v>
      </c>
      <c r="H449" s="24">
        <f t="shared" si="159"/>
        <v>4.2390843577787198E-4</v>
      </c>
      <c r="I449" s="24">
        <f t="shared" si="159"/>
        <v>3.1793132683340401E-4</v>
      </c>
      <c r="J449" s="24">
        <f t="shared" si="159"/>
        <v>3.1793132683340401E-4</v>
      </c>
      <c r="K449" s="24"/>
      <c r="L449" s="24">
        <f t="shared" si="156"/>
        <v>0.90281899109792285</v>
      </c>
      <c r="M449" s="25">
        <f t="shared" si="156"/>
        <v>1</v>
      </c>
      <c r="N449" s="10"/>
    </row>
    <row r="450" spans="1:14" s="22" customFormat="1" x14ac:dyDescent="0.25">
      <c r="A450" s="64" t="s">
        <v>72</v>
      </c>
      <c r="B450" s="24">
        <f t="shared" ref="B450:J450" si="160">B427/$M427</f>
        <v>1.5268093291656648E-2</v>
      </c>
      <c r="C450" s="24">
        <f t="shared" si="160"/>
        <v>2.2842029333974515E-2</v>
      </c>
      <c r="D450" s="24">
        <f t="shared" si="160"/>
        <v>4.0634767973070453E-2</v>
      </c>
      <c r="E450" s="24">
        <f t="shared" si="160"/>
        <v>1.6350084154844916E-2</v>
      </c>
      <c r="F450" s="24">
        <f t="shared" si="160"/>
        <v>2.4044241404183697E-3</v>
      </c>
      <c r="G450" s="24">
        <f t="shared" si="160"/>
        <v>2.2842029333974513E-3</v>
      </c>
      <c r="H450" s="24">
        <f t="shared" si="160"/>
        <v>1.0819908631882664E-3</v>
      </c>
      <c r="I450" s="24">
        <f t="shared" si="160"/>
        <v>3.6066362106275548E-4</v>
      </c>
      <c r="J450" s="24">
        <f t="shared" si="160"/>
        <v>6.0110603510459242E-4</v>
      </c>
      <c r="K450" s="24"/>
      <c r="L450" s="24">
        <f t="shared" si="156"/>
        <v>0.89817263765328204</v>
      </c>
      <c r="M450" s="25">
        <f t="shared" si="156"/>
        <v>1</v>
      </c>
      <c r="N450" s="10"/>
    </row>
    <row r="451" spans="1:14" s="22" customFormat="1" x14ac:dyDescent="0.25">
      <c r="A451" s="64" t="s">
        <v>73</v>
      </c>
      <c r="B451" s="24">
        <f t="shared" ref="B451:J451" si="161">B428/$M428</f>
        <v>1.5904994168168804E-2</v>
      </c>
      <c r="C451" s="24">
        <f t="shared" si="161"/>
        <v>2.3009224896617539E-2</v>
      </c>
      <c r="D451" s="24">
        <f t="shared" si="161"/>
        <v>3.4142720814335704E-2</v>
      </c>
      <c r="E451" s="24">
        <f t="shared" si="161"/>
        <v>1.2193828862262751E-2</v>
      </c>
      <c r="F451" s="24">
        <f t="shared" si="161"/>
        <v>2.7568656558159261E-3</v>
      </c>
      <c r="G451" s="24">
        <f t="shared" si="161"/>
        <v>2.3327324779980913E-3</v>
      </c>
      <c r="H451" s="24">
        <f t="shared" si="161"/>
        <v>1.0603329445445871E-3</v>
      </c>
      <c r="I451" s="24">
        <f t="shared" si="161"/>
        <v>1.0603329445445871E-4</v>
      </c>
      <c r="J451" s="24">
        <f t="shared" si="161"/>
        <v>4.2413317781783482E-4</v>
      </c>
      <c r="K451" s="24"/>
      <c r="L451" s="24">
        <f t="shared" si="156"/>
        <v>0.90806913370798426</v>
      </c>
      <c r="M451" s="25">
        <f t="shared" si="156"/>
        <v>1</v>
      </c>
      <c r="N451" s="10"/>
    </row>
    <row r="452" spans="1:14" s="22" customFormat="1" x14ac:dyDescent="0.25">
      <c r="A452" s="64" t="s">
        <v>74</v>
      </c>
      <c r="B452" s="24">
        <f t="shared" ref="B452:J452" si="162">B429/$M429</f>
        <v>1.5366735537190084E-2</v>
      </c>
      <c r="C452" s="24">
        <f t="shared" si="162"/>
        <v>2.1694214876033058E-2</v>
      </c>
      <c r="D452" s="24">
        <f t="shared" si="162"/>
        <v>3.7577479338842978E-2</v>
      </c>
      <c r="E452" s="24">
        <f t="shared" si="162"/>
        <v>1.7303719008264464E-2</v>
      </c>
      <c r="F452" s="24">
        <f t="shared" si="162"/>
        <v>2.7117768595041323E-3</v>
      </c>
      <c r="G452" s="24">
        <f t="shared" si="162"/>
        <v>1.5495867768595042E-3</v>
      </c>
      <c r="H452" s="24">
        <f t="shared" si="162"/>
        <v>5.1652892561983473E-4</v>
      </c>
      <c r="I452" s="24">
        <f t="shared" si="162"/>
        <v>1.2913223140495868E-4</v>
      </c>
      <c r="J452" s="24">
        <f t="shared" si="162"/>
        <v>2.5826446280991736E-4</v>
      </c>
      <c r="K452" s="24"/>
      <c r="L452" s="24">
        <f t="shared" si="156"/>
        <v>0.90289256198347112</v>
      </c>
      <c r="M452" s="25">
        <f t="shared" si="156"/>
        <v>1</v>
      </c>
      <c r="N452" s="10"/>
    </row>
    <row r="453" spans="1:14" s="22" customFormat="1" x14ac:dyDescent="0.25">
      <c r="A453" s="64" t="s">
        <v>75</v>
      </c>
      <c r="B453" s="24">
        <f t="shared" ref="B453:J453" si="163">B430/$M430</f>
        <v>7.9072219293621505E-3</v>
      </c>
      <c r="C453" s="24">
        <f t="shared" si="163"/>
        <v>2.3062730627306273E-2</v>
      </c>
      <c r="D453" s="24">
        <f t="shared" si="163"/>
        <v>3.4659989457037431E-2</v>
      </c>
      <c r="E453" s="24">
        <f t="shared" si="163"/>
        <v>1.331049024775962E-2</v>
      </c>
      <c r="F453" s="24">
        <f t="shared" si="163"/>
        <v>3.6900369003690036E-3</v>
      </c>
      <c r="G453" s="24">
        <f t="shared" si="163"/>
        <v>2.1085925144965737E-3</v>
      </c>
      <c r="H453" s="24">
        <f t="shared" si="163"/>
        <v>5.2714812862414342E-4</v>
      </c>
      <c r="I453" s="24">
        <f t="shared" si="163"/>
        <v>2.6357406431207171E-4</v>
      </c>
      <c r="J453" s="24">
        <f t="shared" si="163"/>
        <v>3.9536109646810753E-4</v>
      </c>
      <c r="K453" s="24"/>
      <c r="L453" s="24">
        <f t="shared" si="156"/>
        <v>0.91407485503426467</v>
      </c>
      <c r="M453" s="25">
        <f t="shared" si="156"/>
        <v>1</v>
      </c>
      <c r="N453" s="10"/>
    </row>
    <row r="454" spans="1:14" s="22" customFormat="1" x14ac:dyDescent="0.25">
      <c r="A454" s="64" t="s">
        <v>76</v>
      </c>
      <c r="B454" s="24">
        <f t="shared" ref="B454:J454" si="164">B431/$M431</f>
        <v>6.8236553385068238E-3</v>
      </c>
      <c r="C454" s="24">
        <f t="shared" si="164"/>
        <v>2.0069574525020069E-2</v>
      </c>
      <c r="D454" s="24">
        <f t="shared" si="164"/>
        <v>3.7061814289537059E-2</v>
      </c>
      <c r="E454" s="24">
        <f t="shared" si="164"/>
        <v>1.2309339042012309E-2</v>
      </c>
      <c r="F454" s="24">
        <f t="shared" si="164"/>
        <v>2.5421461065025419E-3</v>
      </c>
      <c r="G454" s="24">
        <f t="shared" si="164"/>
        <v>1.4717687985014718E-3</v>
      </c>
      <c r="H454" s="24">
        <f t="shared" si="164"/>
        <v>1.3379716350013379E-4</v>
      </c>
      <c r="I454" s="24">
        <f t="shared" si="164"/>
        <v>2.6759432700026759E-4</v>
      </c>
      <c r="J454" s="24">
        <f t="shared" si="164"/>
        <v>2.6759432700026759E-4</v>
      </c>
      <c r="K454" s="24"/>
      <c r="L454" s="24">
        <f t="shared" si="156"/>
        <v>0.91905271608241901</v>
      </c>
      <c r="M454" s="25">
        <f t="shared" si="156"/>
        <v>1</v>
      </c>
      <c r="N454" s="10"/>
    </row>
    <row r="455" spans="1:14" s="22" customFormat="1" x14ac:dyDescent="0.25">
      <c r="A455" s="23" t="s">
        <v>77</v>
      </c>
      <c r="B455" s="24">
        <f t="shared" ref="B455:J455" si="165">B432/$M432</f>
        <v>6.1717812446425513E-3</v>
      </c>
      <c r="C455" s="24">
        <f t="shared" si="165"/>
        <v>1.6972398422767015E-2</v>
      </c>
      <c r="D455" s="24">
        <f t="shared" si="165"/>
        <v>3.9430824618549631E-2</v>
      </c>
      <c r="E455" s="24">
        <f t="shared" si="165"/>
        <v>1.1486370649751415E-2</v>
      </c>
      <c r="F455" s="24">
        <f t="shared" si="165"/>
        <v>1.8858220469741129E-3</v>
      </c>
      <c r="G455" s="24">
        <f t="shared" si="165"/>
        <v>1.0286302074404251E-3</v>
      </c>
      <c r="H455" s="24">
        <f t="shared" si="165"/>
        <v>8.5719183953368767E-4</v>
      </c>
      <c r="I455" s="24">
        <f t="shared" si="165"/>
        <v>0</v>
      </c>
      <c r="J455" s="24">
        <f t="shared" si="165"/>
        <v>6.8575347162695016E-4</v>
      </c>
      <c r="K455" s="24"/>
      <c r="L455" s="24">
        <f t="shared" si="156"/>
        <v>0.92148122749871419</v>
      </c>
      <c r="M455" s="25">
        <f t="shared" si="156"/>
        <v>1</v>
      </c>
      <c r="N455" s="10"/>
    </row>
    <row r="456" spans="1:14" s="22" customFormat="1" x14ac:dyDescent="0.25">
      <c r="A456" s="23" t="s">
        <v>95</v>
      </c>
      <c r="B456" s="24">
        <f t="shared" ref="B456:J456" si="166">B433/$M433</f>
        <v>3.4522439585730723E-3</v>
      </c>
      <c r="C456" s="24">
        <f t="shared" si="166"/>
        <v>1.611047180667434E-2</v>
      </c>
      <c r="D456" s="24">
        <f t="shared" si="166"/>
        <v>4.5454545454545456E-2</v>
      </c>
      <c r="E456" s="24">
        <f t="shared" si="166"/>
        <v>1.0932105868814729E-2</v>
      </c>
      <c r="F456" s="24">
        <f t="shared" si="166"/>
        <v>7.4798619102416572E-3</v>
      </c>
      <c r="G456" s="24">
        <f t="shared" si="166"/>
        <v>1.7261219792865361E-3</v>
      </c>
      <c r="H456" s="24">
        <f t="shared" si="166"/>
        <v>1.7261219792865361E-3</v>
      </c>
      <c r="I456" s="24">
        <f t="shared" si="166"/>
        <v>0</v>
      </c>
      <c r="J456" s="24">
        <f t="shared" si="166"/>
        <v>0</v>
      </c>
      <c r="K456" s="24">
        <f t="shared" ref="K456:K461" si="167">K433/$M433</f>
        <v>7.4798619102416572E-3</v>
      </c>
      <c r="L456" s="24">
        <f t="shared" si="156"/>
        <v>0.90563866513233604</v>
      </c>
      <c r="M456" s="25">
        <f t="shared" si="156"/>
        <v>1</v>
      </c>
    </row>
    <row r="457" spans="1:14" s="22" customFormat="1" x14ac:dyDescent="0.25">
      <c r="A457" s="64" t="s">
        <v>96</v>
      </c>
      <c r="B457" s="24">
        <f t="shared" ref="B457:J457" si="168">B434/$M434</f>
        <v>2.0557332115121061E-3</v>
      </c>
      <c r="C457" s="24">
        <f t="shared" si="168"/>
        <v>1.9643672910004569E-2</v>
      </c>
      <c r="D457" s="24">
        <f t="shared" si="168"/>
        <v>4.1799908634079487E-2</v>
      </c>
      <c r="E457" s="24">
        <f t="shared" si="168"/>
        <v>1.5989036089538604E-2</v>
      </c>
      <c r="F457" s="24">
        <f t="shared" si="168"/>
        <v>4.1114664230242123E-3</v>
      </c>
      <c r="G457" s="24">
        <f t="shared" si="168"/>
        <v>2.0557332115121061E-3</v>
      </c>
      <c r="H457" s="24">
        <f t="shared" si="168"/>
        <v>9.1365920511649154E-4</v>
      </c>
      <c r="I457" s="24">
        <f t="shared" si="168"/>
        <v>4.5682960255824577E-4</v>
      </c>
      <c r="J457" s="24">
        <f t="shared" si="168"/>
        <v>2.2841480127912289E-4</v>
      </c>
      <c r="K457" s="24">
        <f t="shared" si="167"/>
        <v>5.4819552306989497E-3</v>
      </c>
      <c r="L457" s="24">
        <f t="shared" si="156"/>
        <v>0.90726359068067608</v>
      </c>
      <c r="M457" s="25">
        <f t="shared" si="156"/>
        <v>1</v>
      </c>
      <c r="N457" s="10"/>
    </row>
    <row r="458" spans="1:14" s="22" customFormat="1" x14ac:dyDescent="0.25">
      <c r="A458" s="64" t="s">
        <v>97</v>
      </c>
      <c r="B458" s="24">
        <f t="shared" ref="B458:J458" si="169">B435/$M435</f>
        <v>1.7224409448818897E-3</v>
      </c>
      <c r="C458" s="24">
        <f t="shared" si="169"/>
        <v>1.156496062992126E-2</v>
      </c>
      <c r="D458" s="24">
        <f t="shared" si="169"/>
        <v>2.9773622047244094E-2</v>
      </c>
      <c r="E458" s="24">
        <f t="shared" si="169"/>
        <v>1.328740157480315E-2</v>
      </c>
      <c r="F458" s="24">
        <f t="shared" si="169"/>
        <v>3.1988188976377952E-3</v>
      </c>
      <c r="G458" s="24">
        <f t="shared" si="169"/>
        <v>2.2145669291338582E-3</v>
      </c>
      <c r="H458" s="24">
        <f t="shared" si="169"/>
        <v>9.8425196850393699E-4</v>
      </c>
      <c r="I458" s="24">
        <f t="shared" si="169"/>
        <v>0</v>
      </c>
      <c r="J458" s="24">
        <f t="shared" si="169"/>
        <v>0</v>
      </c>
      <c r="K458" s="24">
        <f t="shared" si="167"/>
        <v>3.6909448818897637E-3</v>
      </c>
      <c r="L458" s="24">
        <f t="shared" si="156"/>
        <v>0.93356299212598426</v>
      </c>
      <c r="M458" s="25">
        <f t="shared" si="156"/>
        <v>1</v>
      </c>
      <c r="N458" s="10"/>
    </row>
    <row r="459" spans="1:14" s="22" customFormat="1" ht="15.75" customHeight="1" x14ac:dyDescent="0.25">
      <c r="A459" s="64" t="s">
        <v>98</v>
      </c>
      <c r="B459" s="24">
        <f t="shared" ref="B459:J459" si="170">B436/$M436</f>
        <v>2.2058823529411764E-3</v>
      </c>
      <c r="C459" s="24">
        <f t="shared" si="170"/>
        <v>1.525735294117647E-2</v>
      </c>
      <c r="D459" s="24">
        <f t="shared" si="170"/>
        <v>3.5477941176470587E-2</v>
      </c>
      <c r="E459" s="24">
        <f t="shared" si="170"/>
        <v>1.4522058823529412E-2</v>
      </c>
      <c r="F459" s="24">
        <f t="shared" si="170"/>
        <v>2.9411764705882353E-3</v>
      </c>
      <c r="G459" s="24">
        <f t="shared" si="170"/>
        <v>2.2058823529411764E-3</v>
      </c>
      <c r="H459" s="24">
        <f t="shared" si="170"/>
        <v>2.022058823529412E-3</v>
      </c>
      <c r="I459" s="24">
        <f t="shared" si="170"/>
        <v>1.838235294117647E-4</v>
      </c>
      <c r="J459" s="24">
        <f t="shared" si="170"/>
        <v>0</v>
      </c>
      <c r="K459" s="24">
        <f t="shared" si="167"/>
        <v>4.7794117647058827E-3</v>
      </c>
      <c r="L459" s="24">
        <f t="shared" si="156"/>
        <v>0.92040441176470589</v>
      </c>
      <c r="M459" s="25">
        <f t="shared" si="156"/>
        <v>1</v>
      </c>
      <c r="N459" s="10"/>
    </row>
    <row r="460" spans="1:14" s="22" customFormat="1" ht="15.75" customHeight="1" x14ac:dyDescent="0.25">
      <c r="A460" s="64" t="s">
        <v>99</v>
      </c>
      <c r="B460" s="24">
        <f t="shared" ref="B460:J460" si="171">B437/$M437</f>
        <v>2.6760563380281688E-3</v>
      </c>
      <c r="C460" s="24">
        <f t="shared" si="171"/>
        <v>1.3098591549295775E-2</v>
      </c>
      <c r="D460" s="24">
        <f t="shared" si="171"/>
        <v>3.5070422535211268E-2</v>
      </c>
      <c r="E460" s="24">
        <f t="shared" si="171"/>
        <v>1.3380281690140845E-2</v>
      </c>
      <c r="F460" s="24">
        <f t="shared" si="171"/>
        <v>2.112676056338028E-3</v>
      </c>
      <c r="G460" s="24">
        <f t="shared" si="171"/>
        <v>2.9577464788732395E-3</v>
      </c>
      <c r="H460" s="24">
        <f t="shared" si="171"/>
        <v>2.6760563380281688E-3</v>
      </c>
      <c r="I460" s="24">
        <f t="shared" si="171"/>
        <v>7.0422535211267609E-4</v>
      </c>
      <c r="J460" s="24">
        <f t="shared" si="171"/>
        <v>0</v>
      </c>
      <c r="K460" s="24">
        <f t="shared" si="167"/>
        <v>7.3239436619718309E-3</v>
      </c>
      <c r="L460" s="24">
        <f t="shared" si="156"/>
        <v>0.92</v>
      </c>
      <c r="M460" s="25">
        <f t="shared" si="156"/>
        <v>1</v>
      </c>
      <c r="N460" s="10"/>
    </row>
    <row r="461" spans="1:14" s="22" customFormat="1" ht="15.75" customHeight="1" x14ac:dyDescent="0.25">
      <c r="A461" s="64" t="s">
        <v>479</v>
      </c>
      <c r="B461" s="24">
        <f t="shared" ref="B461:J461" si="172">B438/$M438</f>
        <v>1.1476264997391757E-3</v>
      </c>
      <c r="C461" s="24">
        <f t="shared" si="172"/>
        <v>1.0850286906624936E-2</v>
      </c>
      <c r="D461" s="24">
        <f t="shared" si="172"/>
        <v>3.0985915492957747E-2</v>
      </c>
      <c r="E461" s="24">
        <f t="shared" si="172"/>
        <v>1.377151799687011E-2</v>
      </c>
      <c r="F461" s="24">
        <f t="shared" si="172"/>
        <v>1.3562858633281169E-3</v>
      </c>
      <c r="G461" s="24">
        <f t="shared" si="172"/>
        <v>1.5649452269170579E-3</v>
      </c>
      <c r="H461" s="24">
        <f t="shared" si="172"/>
        <v>6.2597809076682311E-4</v>
      </c>
      <c r="I461" s="24">
        <f t="shared" si="172"/>
        <v>6.2597809076682311E-4</v>
      </c>
      <c r="J461" s="24">
        <f t="shared" si="172"/>
        <v>0</v>
      </c>
      <c r="K461" s="24">
        <f t="shared" si="167"/>
        <v>9.4940010432968177E-3</v>
      </c>
      <c r="L461" s="24">
        <f t="shared" si="156"/>
        <v>0.92957746478873238</v>
      </c>
      <c r="M461" s="25">
        <f t="shared" si="156"/>
        <v>1</v>
      </c>
      <c r="N461" s="10"/>
    </row>
    <row r="462" spans="1:14" s="22" customFormat="1" x14ac:dyDescent="0.25">
      <c r="A462" s="209" t="s">
        <v>101</v>
      </c>
      <c r="B462" s="209"/>
      <c r="C462" s="209"/>
      <c r="D462" s="209"/>
      <c r="E462" s="209"/>
      <c r="F462" s="209"/>
      <c r="G462" s="209"/>
      <c r="H462" s="209"/>
      <c r="I462" s="209"/>
      <c r="J462" s="209"/>
      <c r="K462" s="209"/>
      <c r="L462" s="209"/>
      <c r="M462" s="209"/>
      <c r="N462" s="10"/>
    </row>
    <row r="463" spans="1:14" s="22" customFormat="1" x14ac:dyDescent="0.25">
      <c r="A463" s="64" t="s">
        <v>61</v>
      </c>
      <c r="B463" s="24">
        <v>-1.9977834460442254E-3</v>
      </c>
      <c r="C463" s="24">
        <v>-9.2647574599007548E-3</v>
      </c>
      <c r="D463" s="24">
        <v>-4.992722341223766E-3</v>
      </c>
      <c r="E463" s="24">
        <v>-2.6444786891078806E-5</v>
      </c>
      <c r="F463" s="24">
        <v>9.5788894738796284E-4</v>
      </c>
      <c r="G463" s="24">
        <v>-4.7280073532534684E-5</v>
      </c>
      <c r="H463" s="24">
        <v>-4.3754101947057538E-4</v>
      </c>
      <c r="I463" s="24">
        <v>0</v>
      </c>
      <c r="J463" s="24">
        <v>-7.1240653170209084E-4</v>
      </c>
      <c r="K463" s="24"/>
      <c r="L463" s="24">
        <v>1.6521046711377108E-2</v>
      </c>
      <c r="M463" s="25">
        <v>0</v>
      </c>
      <c r="N463" s="10"/>
    </row>
    <row r="464" spans="1:14" s="22" customFormat="1" x14ac:dyDescent="0.25">
      <c r="A464" s="64" t="s">
        <v>62</v>
      </c>
      <c r="B464" s="24">
        <v>-1.110707835737676E-3</v>
      </c>
      <c r="C464" s="24">
        <v>-2.4500832928587429E-4</v>
      </c>
      <c r="D464" s="24">
        <v>1.20287045120019E-3</v>
      </c>
      <c r="E464" s="24">
        <v>-1.8384447144369227E-3</v>
      </c>
      <c r="F464" s="24">
        <v>-5.1579354991087656E-4</v>
      </c>
      <c r="G464" s="24">
        <v>-8.9996640565262681E-4</v>
      </c>
      <c r="H464" s="24">
        <v>4.3981820847383083E-4</v>
      </c>
      <c r="I464" s="24">
        <v>1.4660606949127694E-4</v>
      </c>
      <c r="J464" s="24">
        <v>-2.7833672460560012E-3</v>
      </c>
      <c r="K464" s="24"/>
      <c r="L464" s="24">
        <v>5.6039933519146379E-3</v>
      </c>
      <c r="M464" s="25">
        <v>0</v>
      </c>
      <c r="N464" s="10"/>
    </row>
    <row r="465" spans="1:14" s="22" customFormat="1" x14ac:dyDescent="0.25">
      <c r="A465" s="64" t="s">
        <v>63</v>
      </c>
      <c r="B465" s="24">
        <v>-6.8929085069080569E-3</v>
      </c>
      <c r="C465" s="24">
        <v>-2.132048046403448E-3</v>
      </c>
      <c r="D465" s="24">
        <v>-4.5197479991098619E-3</v>
      </c>
      <c r="E465" s="24">
        <v>-6.6235249026362457E-5</v>
      </c>
      <c r="F465" s="24">
        <v>-4.4466469010990612E-4</v>
      </c>
      <c r="G465" s="24">
        <v>2.8836565734647864E-4</v>
      </c>
      <c r="H465" s="24">
        <v>-4.3981820847383083E-4</v>
      </c>
      <c r="I465" s="24">
        <v>-1.4660606949127694E-4</v>
      </c>
      <c r="J465" s="24">
        <v>-2.996741144973209E-4</v>
      </c>
      <c r="K465" s="24"/>
      <c r="L465" s="24">
        <v>1.4653337226673613E-2</v>
      </c>
      <c r="M465" s="25">
        <v>0</v>
      </c>
      <c r="N465" s="10"/>
    </row>
    <row r="466" spans="1:14" s="22" customFormat="1" x14ac:dyDescent="0.25">
      <c r="A466" s="64" t="s">
        <v>64</v>
      </c>
      <c r="B466" s="24">
        <v>-9.1080477688326063E-3</v>
      </c>
      <c r="C466" s="24">
        <v>1.157756345317399E-3</v>
      </c>
      <c r="D466" s="24">
        <v>1.6792887656060483E-3</v>
      </c>
      <c r="E466" s="24">
        <v>1.5976490786876489E-3</v>
      </c>
      <c r="F466" s="24">
        <v>1.5156134487149104E-3</v>
      </c>
      <c r="G466" s="24">
        <v>6.0534036679033292E-4</v>
      </c>
      <c r="H466" s="24">
        <v>7.8023407022106636E-4</v>
      </c>
      <c r="I466" s="24">
        <v>0</v>
      </c>
      <c r="J466" s="24">
        <v>-5.9806255636296558E-5</v>
      </c>
      <c r="K466" s="24"/>
      <c r="L466" s="24">
        <v>1.8319719491315389E-3</v>
      </c>
      <c r="M466" s="25">
        <v>0</v>
      </c>
      <c r="N466" s="10"/>
    </row>
    <row r="467" spans="1:14" s="22" customFormat="1" x14ac:dyDescent="0.25">
      <c r="A467" s="64" t="s">
        <v>65</v>
      </c>
      <c r="B467" s="24">
        <v>6.8379838138433388E-3</v>
      </c>
      <c r="C467" s="24">
        <v>5.6014898981889688E-3</v>
      </c>
      <c r="D467" s="24">
        <v>5.3752431623796081E-3</v>
      </c>
      <c r="E467" s="24">
        <v>1.6040787846109926E-3</v>
      </c>
      <c r="F467" s="24">
        <v>1.9874229545286349E-3</v>
      </c>
      <c r="G467" s="24">
        <v>4.8407815027435067E-4</v>
      </c>
      <c r="H467" s="24">
        <v>1.0899357205535636E-4</v>
      </c>
      <c r="I467" s="24">
        <v>3.8109756097560977E-4</v>
      </c>
      <c r="J467" s="24">
        <v>-1.3905848583843443E-4</v>
      </c>
      <c r="K467" s="24"/>
      <c r="L467" s="24">
        <v>-2.2241329411018529E-2</v>
      </c>
      <c r="M467" s="25">
        <v>0</v>
      </c>
      <c r="N467" s="10"/>
    </row>
    <row r="468" spans="1:14" s="22" customFormat="1" x14ac:dyDescent="0.25">
      <c r="A468" s="64" t="s">
        <v>66</v>
      </c>
      <c r="B468" s="24">
        <f t="shared" ref="B468:J468" si="173">B446-B445</f>
        <v>-5.0731802294658457E-3</v>
      </c>
      <c r="C468" s="24">
        <f t="shared" si="173"/>
        <v>-1.7428386900691928E-5</v>
      </c>
      <c r="D468" s="24">
        <f t="shared" si="173"/>
        <v>2.3972817415090046E-3</v>
      </c>
      <c r="E468" s="24">
        <f t="shared" si="173"/>
        <v>3.5639389104171419E-3</v>
      </c>
      <c r="F468" s="24">
        <f t="shared" si="173"/>
        <v>-3.2430096497226618E-4</v>
      </c>
      <c r="G468" s="24">
        <f t="shared" si="173"/>
        <v>2.2015804270192232E-4</v>
      </c>
      <c r="H468" s="24">
        <f t="shared" si="173"/>
        <v>2.3226768482638102E-4</v>
      </c>
      <c r="I468" s="24">
        <f t="shared" si="173"/>
        <v>-2.5648696907529825E-4</v>
      </c>
      <c r="J468" s="24">
        <f t="shared" si="173"/>
        <v>1.1734480662563631E-4</v>
      </c>
      <c r="K468" s="24"/>
      <c r="L468" s="24">
        <f t="shared" ref="L468:M477" si="174">L446-L445</f>
        <v>-8.5959463566598338E-4</v>
      </c>
      <c r="M468" s="25">
        <f t="shared" si="174"/>
        <v>0</v>
      </c>
      <c r="N468" s="10"/>
    </row>
    <row r="469" spans="1:14" s="22" customFormat="1" x14ac:dyDescent="0.25">
      <c r="A469" s="64" t="s">
        <v>69</v>
      </c>
      <c r="B469" s="24">
        <f t="shared" ref="B469:J469" si="175">B447-B446</f>
        <v>-3.258536579313312E-3</v>
      </c>
      <c r="C469" s="24">
        <f t="shared" si="175"/>
        <v>1.8353354718014733E-3</v>
      </c>
      <c r="D469" s="24">
        <f t="shared" si="175"/>
        <v>1.350330649856693E-4</v>
      </c>
      <c r="E469" s="24">
        <f t="shared" si="175"/>
        <v>-1.6578060135808547E-3</v>
      </c>
      <c r="F469" s="24">
        <f t="shared" si="175"/>
        <v>-2.1201295488589098E-3</v>
      </c>
      <c r="G469" s="24">
        <f t="shared" si="175"/>
        <v>2.4688853506247134E-4</v>
      </c>
      <c r="H469" s="24">
        <f t="shared" si="175"/>
        <v>-5.2406428060275401E-4</v>
      </c>
      <c r="I469" s="24">
        <f t="shared" si="175"/>
        <v>-1.2461059190031152E-4</v>
      </c>
      <c r="J469" s="24">
        <f t="shared" si="175"/>
        <v>1.9856051998214531E-4</v>
      </c>
      <c r="K469" s="24"/>
      <c r="L469" s="24">
        <f t="shared" si="174"/>
        <v>5.269329422424418E-3</v>
      </c>
      <c r="M469" s="25">
        <f t="shared" si="174"/>
        <v>0</v>
      </c>
      <c r="N469" s="10"/>
    </row>
    <row r="470" spans="1:14" s="22" customFormat="1" x14ac:dyDescent="0.25">
      <c r="A470" s="64" t="s">
        <v>70</v>
      </c>
      <c r="B470" s="24">
        <f t="shared" ref="B470:J470" si="176">B448-B447</f>
        <v>-2.082241330830896E-4</v>
      </c>
      <c r="C470" s="24">
        <f t="shared" si="176"/>
        <v>-2.7426740789923236E-3</v>
      </c>
      <c r="D470" s="24">
        <f t="shared" si="176"/>
        <v>8.634893380714069E-3</v>
      </c>
      <c r="E470" s="24">
        <f t="shared" si="176"/>
        <v>1.5261419919503378E-3</v>
      </c>
      <c r="F470" s="24">
        <f t="shared" si="176"/>
        <v>1.3296760170693461E-4</v>
      </c>
      <c r="G470" s="24">
        <f t="shared" si="176"/>
        <v>6.8853787745442457E-5</v>
      </c>
      <c r="H470" s="24">
        <f t="shared" si="176"/>
        <v>7.0380512786559772E-4</v>
      </c>
      <c r="I470" s="24">
        <f t="shared" si="176"/>
        <v>8.6749078291043153E-4</v>
      </c>
      <c r="J470" s="24">
        <f t="shared" si="176"/>
        <v>-5.8856653971958749E-4</v>
      </c>
      <c r="K470" s="24"/>
      <c r="L470" s="24">
        <f t="shared" si="174"/>
        <v>-8.3946879210977654E-3</v>
      </c>
      <c r="M470" s="25">
        <f t="shared" si="174"/>
        <v>0</v>
      </c>
      <c r="N470" s="10"/>
    </row>
    <row r="471" spans="1:14" s="22" customFormat="1" x14ac:dyDescent="0.25">
      <c r="A471" s="64" t="s">
        <v>71</v>
      </c>
      <c r="B471" s="24">
        <f t="shared" ref="B471:J471" si="177">B449-B448</f>
        <v>-4.6256675224818147E-4</v>
      </c>
      <c r="C471" s="24">
        <f t="shared" si="177"/>
        <v>-2.3942874316159185E-3</v>
      </c>
      <c r="D471" s="24">
        <f t="shared" si="177"/>
        <v>-6.2579586257644204E-3</v>
      </c>
      <c r="E471" s="24">
        <f t="shared" si="177"/>
        <v>3.5299042073578778E-3</v>
      </c>
      <c r="F471" s="24">
        <f t="shared" si="177"/>
        <v>1.2348367235435766E-3</v>
      </c>
      <c r="G471" s="24">
        <f t="shared" si="177"/>
        <v>5.9251569477084595E-5</v>
      </c>
      <c r="H471" s="24">
        <f t="shared" si="177"/>
        <v>-8.7732773858777548E-4</v>
      </c>
      <c r="I471" s="24">
        <f t="shared" si="177"/>
        <v>-5.4955945607702752E-4</v>
      </c>
      <c r="J471" s="24">
        <f t="shared" si="177"/>
        <v>2.0949497896960006E-4</v>
      </c>
      <c r="K471" s="24"/>
      <c r="L471" s="24">
        <f t="shared" si="174"/>
        <v>5.5082125249451552E-3</v>
      </c>
      <c r="M471" s="25">
        <f t="shared" si="174"/>
        <v>0</v>
      </c>
      <c r="N471" s="10"/>
    </row>
    <row r="472" spans="1:14" s="22" customFormat="1" x14ac:dyDescent="0.25">
      <c r="A472" s="64" t="s">
        <v>72</v>
      </c>
      <c r="B472" s="24">
        <f t="shared" ref="B472:J472" si="178">B450-B449</f>
        <v>7.3896036532575954E-6</v>
      </c>
      <c r="C472" s="24">
        <f t="shared" si="178"/>
        <v>-8.9684306958631721E-4</v>
      </c>
      <c r="D472" s="24">
        <f t="shared" si="178"/>
        <v>4.6025509319513325E-3</v>
      </c>
      <c r="E472" s="24">
        <f t="shared" si="178"/>
        <v>2.415635952857792E-4</v>
      </c>
      <c r="F472" s="24">
        <f t="shared" si="178"/>
        <v>-4.5695780108226608E-4</v>
      </c>
      <c r="G472" s="24">
        <f t="shared" si="178"/>
        <v>1.6466075450809149E-4</v>
      </c>
      <c r="H472" s="24">
        <f t="shared" si="178"/>
        <v>6.5808242741039445E-4</v>
      </c>
      <c r="I472" s="24">
        <f t="shared" si="178"/>
        <v>4.2732294229351465E-5</v>
      </c>
      <c r="J472" s="24">
        <f t="shared" si="178"/>
        <v>2.8317470827118841E-4</v>
      </c>
      <c r="K472" s="24"/>
      <c r="L472" s="24">
        <f t="shared" si="174"/>
        <v>-4.6463534446408161E-3</v>
      </c>
      <c r="M472" s="25">
        <f t="shared" si="174"/>
        <v>0</v>
      </c>
      <c r="N472" s="10"/>
    </row>
    <row r="473" spans="1:14" s="22" customFormat="1" x14ac:dyDescent="0.25">
      <c r="A473" s="64" t="s">
        <v>73</v>
      </c>
      <c r="B473" s="24">
        <f t="shared" ref="B473:J473" si="179">B451-B450</f>
        <v>6.3690087651215553E-4</v>
      </c>
      <c r="C473" s="24">
        <f t="shared" si="179"/>
        <v>1.6719556264302438E-4</v>
      </c>
      <c r="D473" s="24">
        <f t="shared" si="179"/>
        <v>-6.4920471587347484E-3</v>
      </c>
      <c r="E473" s="24">
        <f t="shared" si="179"/>
        <v>-4.1562552925821644E-3</v>
      </c>
      <c r="F473" s="24">
        <f t="shared" si="179"/>
        <v>3.5244151539755644E-4</v>
      </c>
      <c r="G473" s="24">
        <f t="shared" si="179"/>
        <v>4.8529544600640039E-5</v>
      </c>
      <c r="H473" s="24">
        <f t="shared" si="179"/>
        <v>-2.1657918643679368E-5</v>
      </c>
      <c r="I473" s="24">
        <f t="shared" si="179"/>
        <v>-2.5463032660829677E-4</v>
      </c>
      <c r="J473" s="24">
        <f t="shared" si="179"/>
        <v>-1.769728572867576E-4</v>
      </c>
      <c r="K473" s="24"/>
      <c r="L473" s="24">
        <f t="shared" si="174"/>
        <v>9.8964960547022196E-3</v>
      </c>
      <c r="M473" s="25">
        <f t="shared" si="174"/>
        <v>0</v>
      </c>
      <c r="N473" s="10"/>
    </row>
    <row r="474" spans="1:14" s="22" customFormat="1" x14ac:dyDescent="0.25">
      <c r="A474" s="64" t="s">
        <v>74</v>
      </c>
      <c r="B474" s="24">
        <f t="shared" ref="B474:J474" si="180">B452-B451</f>
        <v>-5.3825863097872045E-4</v>
      </c>
      <c r="C474" s="24">
        <f t="shared" si="180"/>
        <v>-1.3150100205844804E-3</v>
      </c>
      <c r="D474" s="24">
        <f t="shared" si="180"/>
        <v>3.434758524507274E-3</v>
      </c>
      <c r="E474" s="24">
        <f t="shared" si="180"/>
        <v>5.1098901460017131E-3</v>
      </c>
      <c r="F474" s="24">
        <f t="shared" si="180"/>
        <v>-4.5088796311793834E-5</v>
      </c>
      <c r="G474" s="24">
        <f t="shared" si="180"/>
        <v>-7.8314570113858714E-4</v>
      </c>
      <c r="H474" s="24">
        <f t="shared" si="180"/>
        <v>-5.4380401892475234E-4</v>
      </c>
      <c r="I474" s="24">
        <f t="shared" si="180"/>
        <v>2.3098936950499975E-5</v>
      </c>
      <c r="J474" s="24">
        <f t="shared" si="180"/>
        <v>-1.6586871500791746E-4</v>
      </c>
      <c r="K474" s="24"/>
      <c r="L474" s="24">
        <f t="shared" si="174"/>
        <v>-5.1765717245131349E-3</v>
      </c>
      <c r="M474" s="25">
        <f t="shared" si="174"/>
        <v>0</v>
      </c>
      <c r="N474" s="10"/>
    </row>
    <row r="475" spans="1:14" s="22" customFormat="1" x14ac:dyDescent="0.25">
      <c r="A475" s="64" t="s">
        <v>75</v>
      </c>
      <c r="B475" s="24">
        <f t="shared" ref="B475:J475" si="181">B453-B452</f>
        <v>-7.459513607827933E-3</v>
      </c>
      <c r="C475" s="24">
        <f t="shared" si="181"/>
        <v>1.3685157512732145E-3</v>
      </c>
      <c r="D475" s="24">
        <f t="shared" si="181"/>
        <v>-2.9174898818055475E-3</v>
      </c>
      <c r="E475" s="24">
        <f t="shared" si="181"/>
        <v>-3.9932287605048446E-3</v>
      </c>
      <c r="F475" s="24">
        <f t="shared" si="181"/>
        <v>9.7826004086487128E-4</v>
      </c>
      <c r="G475" s="24">
        <f t="shared" si="181"/>
        <v>5.5900573763706949E-4</v>
      </c>
      <c r="H475" s="24">
        <f t="shared" si="181"/>
        <v>1.061920300430869E-5</v>
      </c>
      <c r="I475" s="24">
        <f t="shared" si="181"/>
        <v>1.3444183290711303E-4</v>
      </c>
      <c r="J475" s="24">
        <f t="shared" si="181"/>
        <v>1.3709663365819017E-4</v>
      </c>
      <c r="K475" s="24"/>
      <c r="L475" s="24">
        <f t="shared" si="174"/>
        <v>1.1182293050793546E-2</v>
      </c>
      <c r="M475" s="25">
        <f t="shared" si="174"/>
        <v>0</v>
      </c>
      <c r="N475" s="10"/>
    </row>
    <row r="476" spans="1:14" s="22" customFormat="1" x14ac:dyDescent="0.25">
      <c r="A476" s="64" t="s">
        <v>76</v>
      </c>
      <c r="B476" s="24">
        <f t="shared" ref="B476:J476" si="182">B454-B453</f>
        <v>-1.0835665908553267E-3</v>
      </c>
      <c r="C476" s="24">
        <f t="shared" si="182"/>
        <v>-2.9931561022862041E-3</v>
      </c>
      <c r="D476" s="24">
        <f t="shared" si="182"/>
        <v>2.4018248324996286E-3</v>
      </c>
      <c r="E476" s="24">
        <f t="shared" si="182"/>
        <v>-1.0011512057473103E-3</v>
      </c>
      <c r="F476" s="24">
        <f t="shared" si="182"/>
        <v>-1.1478907938664617E-3</v>
      </c>
      <c r="G476" s="24">
        <f t="shared" si="182"/>
        <v>-6.3682371599510187E-4</v>
      </c>
      <c r="H476" s="24">
        <f t="shared" si="182"/>
        <v>-3.9335096512400962E-4</v>
      </c>
      <c r="I476" s="24">
        <f t="shared" si="182"/>
        <v>4.0202626881958811E-6</v>
      </c>
      <c r="J476" s="24">
        <f t="shared" si="182"/>
        <v>-1.2776676946783995E-4</v>
      </c>
      <c r="K476" s="24"/>
      <c r="L476" s="24">
        <f t="shared" si="174"/>
        <v>4.9778610481543417E-3</v>
      </c>
      <c r="M476" s="25">
        <f t="shared" si="174"/>
        <v>0</v>
      </c>
      <c r="N476" s="10"/>
    </row>
    <row r="477" spans="1:14" s="22" customFormat="1" x14ac:dyDescent="0.25">
      <c r="A477" s="23" t="s">
        <v>77</v>
      </c>
      <c r="B477" s="24">
        <f t="shared" ref="B477:J477" si="183">B455-B454</f>
        <v>-6.5187409386427246E-4</v>
      </c>
      <c r="C477" s="24">
        <f t="shared" si="183"/>
        <v>-3.0971761022530533E-3</v>
      </c>
      <c r="D477" s="24">
        <f t="shared" si="183"/>
        <v>2.3690103290125719E-3</v>
      </c>
      <c r="E477" s="24">
        <f t="shared" si="183"/>
        <v>-8.2296839226089422E-4</v>
      </c>
      <c r="F477" s="24">
        <f t="shared" si="183"/>
        <v>-6.5632405952842907E-4</v>
      </c>
      <c r="G477" s="24">
        <f t="shared" si="183"/>
        <v>-4.4313859106104672E-4</v>
      </c>
      <c r="H477" s="24">
        <f t="shared" si="183"/>
        <v>7.2339467603355382E-4</v>
      </c>
      <c r="I477" s="24">
        <f t="shared" si="183"/>
        <v>-2.6759432700026759E-4</v>
      </c>
      <c r="J477" s="24">
        <f t="shared" si="183"/>
        <v>4.1815914462668257E-4</v>
      </c>
      <c r="K477" s="24"/>
      <c r="L477" s="24">
        <f t="shared" si="174"/>
        <v>2.4285114162951871E-3</v>
      </c>
      <c r="M477" s="25">
        <f t="shared" si="174"/>
        <v>0</v>
      </c>
      <c r="N477" s="10"/>
    </row>
    <row r="478" spans="1:14" s="22" customFormat="1" x14ac:dyDescent="0.25">
      <c r="A478" s="23" t="s">
        <v>95</v>
      </c>
      <c r="B478" s="24">
        <f>B456-B454</f>
        <v>-3.3714113799337515E-3</v>
      </c>
      <c r="C478" s="24">
        <f t="shared" ref="C478:M478" si="184">C456-C454</f>
        <v>-3.9591027183457292E-3</v>
      </c>
      <c r="D478" s="24">
        <f t="shared" si="184"/>
        <v>8.3927311650083963E-3</v>
      </c>
      <c r="E478" s="24">
        <f t="shared" si="184"/>
        <v>-1.3772331731975798E-3</v>
      </c>
      <c r="F478" s="24">
        <f t="shared" si="184"/>
        <v>4.9377158037391157E-3</v>
      </c>
      <c r="G478" s="24">
        <f t="shared" si="184"/>
        <v>2.5435318078506435E-4</v>
      </c>
      <c r="H478" s="24">
        <f t="shared" si="184"/>
        <v>1.5923248157864024E-3</v>
      </c>
      <c r="I478" s="24">
        <f t="shared" si="184"/>
        <v>-2.6759432700026759E-4</v>
      </c>
      <c r="J478" s="24">
        <f t="shared" si="184"/>
        <v>-2.6759432700026759E-4</v>
      </c>
      <c r="K478" s="24"/>
      <c r="L478" s="24">
        <f t="shared" si="184"/>
        <v>-1.3414050950082967E-2</v>
      </c>
      <c r="M478" s="25">
        <f t="shared" si="184"/>
        <v>0</v>
      </c>
    </row>
    <row r="479" spans="1:14" s="22" customFormat="1" x14ac:dyDescent="0.25">
      <c r="A479" s="64" t="s">
        <v>96</v>
      </c>
      <c r="B479" s="24">
        <f t="shared" ref="B479:M479" si="185">B457-B456</f>
        <v>-1.3965107470609662E-3</v>
      </c>
      <c r="C479" s="24">
        <f t="shared" si="185"/>
        <v>3.5332011033302295E-3</v>
      </c>
      <c r="D479" s="24">
        <f t="shared" si="185"/>
        <v>-3.6546368204659688E-3</v>
      </c>
      <c r="E479" s="24">
        <f t="shared" si="185"/>
        <v>5.0569302207238744E-3</v>
      </c>
      <c r="F479" s="24">
        <f t="shared" si="185"/>
        <v>-3.3683954872174449E-3</v>
      </c>
      <c r="G479" s="24">
        <f t="shared" si="185"/>
        <v>3.2961123222556999E-4</v>
      </c>
      <c r="H479" s="24">
        <f t="shared" si="185"/>
        <v>-8.124627741700446E-4</v>
      </c>
      <c r="I479" s="24">
        <f t="shared" si="185"/>
        <v>4.5682960255824577E-4</v>
      </c>
      <c r="J479" s="24">
        <f t="shared" si="185"/>
        <v>2.2841480127912289E-4</v>
      </c>
      <c r="K479" s="24">
        <f t="shared" si="185"/>
        <v>-1.9979066795427075E-3</v>
      </c>
      <c r="L479" s="24">
        <f t="shared" si="185"/>
        <v>1.6249255483400393E-3</v>
      </c>
      <c r="M479" s="25">
        <f t="shared" si="185"/>
        <v>0</v>
      </c>
      <c r="N479" s="10"/>
    </row>
    <row r="480" spans="1:14" s="22" customFormat="1" x14ac:dyDescent="0.25">
      <c r="A480" s="64" t="s">
        <v>97</v>
      </c>
      <c r="B480" s="24">
        <f t="shared" ref="B480:M480" si="186">B458-B457</f>
        <v>-3.3329226663021639E-4</v>
      </c>
      <c r="C480" s="24">
        <f t="shared" si="186"/>
        <v>-8.078712280083309E-3</v>
      </c>
      <c r="D480" s="24">
        <f t="shared" si="186"/>
        <v>-1.2026286586835393E-2</v>
      </c>
      <c r="E480" s="24">
        <f t="shared" si="186"/>
        <v>-2.7016345147354535E-3</v>
      </c>
      <c r="F480" s="24">
        <f t="shared" si="186"/>
        <v>-9.1264752538641703E-4</v>
      </c>
      <c r="G480" s="24">
        <f t="shared" si="186"/>
        <v>1.588337176217521E-4</v>
      </c>
      <c r="H480" s="24">
        <f t="shared" si="186"/>
        <v>7.0592763387445452E-5</v>
      </c>
      <c r="I480" s="24">
        <f t="shared" si="186"/>
        <v>-4.5682960255824577E-4</v>
      </c>
      <c r="J480" s="24">
        <f t="shared" si="186"/>
        <v>-2.2841480127912289E-4</v>
      </c>
      <c r="K480" s="24">
        <f t="shared" si="186"/>
        <v>-1.791010348809186E-3</v>
      </c>
      <c r="L480" s="24">
        <f t="shared" si="186"/>
        <v>2.6299401445308179E-2</v>
      </c>
      <c r="M480" s="25">
        <f t="shared" si="186"/>
        <v>0</v>
      </c>
      <c r="N480" s="10"/>
    </row>
    <row r="481" spans="1:15" s="22" customFormat="1" x14ac:dyDescent="0.25">
      <c r="A481" s="64" t="s">
        <v>98</v>
      </c>
      <c r="B481" s="24">
        <f t="shared" ref="B481:M481" si="187">B459-B458</f>
        <v>4.834414080592867E-4</v>
      </c>
      <c r="C481" s="24">
        <f t="shared" si="187"/>
        <v>3.69239231125521E-3</v>
      </c>
      <c r="D481" s="24">
        <f t="shared" si="187"/>
        <v>5.7043191292264935E-3</v>
      </c>
      <c r="E481" s="24">
        <f t="shared" si="187"/>
        <v>1.2346572487262619E-3</v>
      </c>
      <c r="F481" s="24">
        <f t="shared" si="187"/>
        <v>-2.5764242704955998E-4</v>
      </c>
      <c r="G481" s="24">
        <f t="shared" si="187"/>
        <v>-8.684576192681797E-6</v>
      </c>
      <c r="H481" s="24">
        <f t="shared" si="187"/>
        <v>1.037806855025475E-3</v>
      </c>
      <c r="I481" s="24">
        <f t="shared" si="187"/>
        <v>1.838235294117647E-4</v>
      </c>
      <c r="J481" s="24">
        <f t="shared" si="187"/>
        <v>0</v>
      </c>
      <c r="K481" s="24">
        <f t="shared" si="187"/>
        <v>1.088466882816119E-3</v>
      </c>
      <c r="L481" s="24">
        <f t="shared" si="187"/>
        <v>-1.3158580361278371E-2</v>
      </c>
      <c r="M481" s="25">
        <f t="shared" si="187"/>
        <v>0</v>
      </c>
      <c r="N481" s="10"/>
    </row>
    <row r="482" spans="1:15" s="22" customFormat="1" x14ac:dyDescent="0.25">
      <c r="A482" s="64" t="s">
        <v>99</v>
      </c>
      <c r="B482" s="24">
        <f t="shared" ref="B482:M482" si="188">B460-B459</f>
        <v>4.7017398508699239E-4</v>
      </c>
      <c r="C482" s="24">
        <f t="shared" si="188"/>
        <v>-2.1587613918806949E-3</v>
      </c>
      <c r="D482" s="24">
        <f t="shared" si="188"/>
        <v>-4.0751864125931903E-4</v>
      </c>
      <c r="E482" s="24">
        <f t="shared" si="188"/>
        <v>-1.1417771333885676E-3</v>
      </c>
      <c r="F482" s="24">
        <f t="shared" si="188"/>
        <v>-8.285004142502073E-4</v>
      </c>
      <c r="G482" s="24">
        <f t="shared" si="188"/>
        <v>7.5186412593206305E-4</v>
      </c>
      <c r="H482" s="24">
        <f t="shared" si="188"/>
        <v>6.5399751449875688E-4</v>
      </c>
      <c r="I482" s="24">
        <f t="shared" si="188"/>
        <v>5.2040182270091139E-4</v>
      </c>
      <c r="J482" s="24">
        <f t="shared" si="188"/>
        <v>0</v>
      </c>
      <c r="K482" s="24">
        <f t="shared" si="188"/>
        <v>2.5445318972659482E-3</v>
      </c>
      <c r="L482" s="24">
        <f t="shared" si="188"/>
        <v>-4.0441176470584761E-4</v>
      </c>
      <c r="M482" s="25">
        <f t="shared" si="188"/>
        <v>0</v>
      </c>
      <c r="N482" s="10"/>
    </row>
    <row r="483" spans="1:15" s="22" customFormat="1" x14ac:dyDescent="0.25">
      <c r="A483" s="64" t="s">
        <v>479</v>
      </c>
      <c r="B483" s="24">
        <f t="shared" ref="B483:M483" si="189">B461-B460</f>
        <v>-1.5284298382889931E-3</v>
      </c>
      <c r="C483" s="24">
        <f t="shared" si="189"/>
        <v>-2.2483046426708397E-3</v>
      </c>
      <c r="D483" s="24">
        <f t="shared" si="189"/>
        <v>-4.0845070422535212E-3</v>
      </c>
      <c r="E483" s="24">
        <f t="shared" si="189"/>
        <v>3.9123630672926492E-4</v>
      </c>
      <c r="F483" s="24">
        <f t="shared" si="189"/>
        <v>-7.5639019300991102E-4</v>
      </c>
      <c r="G483" s="24">
        <f t="shared" si="189"/>
        <v>-1.3928012519561815E-3</v>
      </c>
      <c r="H483" s="24">
        <f t="shared" si="189"/>
        <v>-2.0500782472613458E-3</v>
      </c>
      <c r="I483" s="24">
        <f t="shared" si="189"/>
        <v>-7.8247261345852984E-5</v>
      </c>
      <c r="J483" s="24">
        <f t="shared" si="189"/>
        <v>0</v>
      </c>
      <c r="K483" s="24">
        <f t="shared" si="189"/>
        <v>2.1700573813249868E-3</v>
      </c>
      <c r="L483" s="24">
        <f t="shared" si="189"/>
        <v>9.5774647887323372E-3</v>
      </c>
      <c r="M483" s="25">
        <f t="shared" si="189"/>
        <v>0</v>
      </c>
      <c r="N483" s="10"/>
    </row>
    <row r="484" spans="1:15" s="22" customFormat="1" x14ac:dyDescent="0.25">
      <c r="A484" s="64"/>
      <c r="B484" s="24"/>
      <c r="C484" s="24"/>
      <c r="D484" s="24"/>
      <c r="E484" s="24"/>
      <c r="F484" s="24"/>
      <c r="G484" s="24"/>
      <c r="H484" s="24"/>
      <c r="I484" s="24"/>
      <c r="J484" s="24"/>
      <c r="K484" s="24"/>
      <c r="L484" s="24"/>
      <c r="M484" s="25"/>
      <c r="N484" s="10"/>
    </row>
    <row r="485" spans="1:15" s="22" customFormat="1" x14ac:dyDescent="0.25">
      <c r="A485" s="64" t="str">
        <f>+A384</f>
        <v xml:space="preserve">Note 1: 2019-2020* data is for the period 1 July 2019 to 27 March 2020 due to discontinuation of Form EX01 on 27 March 2020. </v>
      </c>
      <c r="B485" s="64"/>
      <c r="C485" s="64"/>
      <c r="D485" s="64"/>
      <c r="E485" s="64"/>
      <c r="F485" s="64"/>
      <c r="G485" s="64"/>
      <c r="H485" s="64"/>
      <c r="I485" s="64"/>
      <c r="J485" s="64"/>
      <c r="K485" s="64"/>
      <c r="L485" s="64"/>
      <c r="M485" s="64"/>
      <c r="N485" s="10"/>
    </row>
    <row r="486" spans="1:15" s="22" customFormat="1" x14ac:dyDescent="0.25">
      <c r="A486" s="228" t="str">
        <f>+A385</f>
        <v>Note 2: 2019-2020** data is for the period 28 March 2020 (when the Initial Statutory Report was introduced) to 30 June 2020.</v>
      </c>
      <c r="B486" s="228"/>
      <c r="C486" s="228"/>
      <c r="D486" s="228"/>
      <c r="E486" s="228"/>
      <c r="F486" s="228"/>
      <c r="G486" s="228"/>
      <c r="H486" s="228"/>
      <c r="I486" s="228"/>
      <c r="J486" s="228"/>
      <c r="K486" s="228"/>
      <c r="L486" s="228"/>
      <c r="M486" s="228"/>
      <c r="N486" s="10"/>
    </row>
    <row r="487" spans="1:15" s="22" customFormat="1" x14ac:dyDescent="0.25">
      <c r="A487" s="228" t="s">
        <v>239</v>
      </c>
      <c r="B487" s="228"/>
      <c r="C487" s="228"/>
      <c r="D487" s="228"/>
      <c r="E487" s="228"/>
      <c r="F487" s="228"/>
      <c r="G487" s="228"/>
      <c r="H487" s="228"/>
      <c r="I487" s="228"/>
      <c r="J487" s="228"/>
      <c r="K487" s="228"/>
      <c r="L487" s="228"/>
      <c r="M487" s="228"/>
      <c r="N487" s="10"/>
    </row>
    <row r="488" spans="1:15" s="22" customFormat="1" x14ac:dyDescent="0.25">
      <c r="A488" s="35" t="s">
        <v>235</v>
      </c>
      <c r="B488" s="64"/>
      <c r="C488" s="64"/>
      <c r="D488" s="64"/>
      <c r="E488" s="64"/>
      <c r="F488" s="64"/>
      <c r="G488" s="64"/>
      <c r="H488" s="64"/>
      <c r="I488" s="64"/>
      <c r="J488" s="64"/>
      <c r="K488" s="64"/>
      <c r="L488" s="64"/>
      <c r="M488" s="64"/>
      <c r="N488" s="10"/>
    </row>
    <row r="489" spans="1:15" s="22" customFormat="1" x14ac:dyDescent="0.25">
      <c r="A489" s="35"/>
      <c r="B489" s="64"/>
      <c r="C489" s="64"/>
      <c r="D489" s="64"/>
      <c r="E489" s="64"/>
      <c r="F489" s="64"/>
      <c r="G489" s="64"/>
      <c r="H489" s="64"/>
      <c r="I489" s="64"/>
      <c r="J489" s="64"/>
      <c r="K489" s="64"/>
      <c r="L489" s="64"/>
      <c r="M489" s="64"/>
      <c r="N489" s="10"/>
    </row>
    <row r="490" spans="1:15" s="22" customFormat="1" x14ac:dyDescent="0.25">
      <c r="A490" s="219" t="s">
        <v>246</v>
      </c>
      <c r="B490" s="219"/>
      <c r="C490" s="219"/>
      <c r="D490" s="219"/>
      <c r="E490" s="219"/>
      <c r="F490" s="219"/>
      <c r="G490" s="219"/>
      <c r="H490" s="219"/>
      <c r="I490" s="219"/>
      <c r="J490" s="219"/>
      <c r="K490" s="219"/>
      <c r="L490" s="219"/>
      <c r="M490" s="219"/>
      <c r="N490" s="2"/>
      <c r="O490" s="2"/>
    </row>
    <row r="491" spans="1:15" s="22" customFormat="1" x14ac:dyDescent="0.25">
      <c r="A491" s="64"/>
      <c r="M491" s="10"/>
    </row>
    <row r="492" spans="1:15" s="22" customFormat="1" x14ac:dyDescent="0.25">
      <c r="A492" s="64"/>
      <c r="M492" s="10"/>
    </row>
    <row r="493" spans="1:15" s="22" customFormat="1" x14ac:dyDescent="0.25">
      <c r="A493" s="64"/>
      <c r="M493" s="10"/>
    </row>
    <row r="494" spans="1:15" s="22" customFormat="1" x14ac:dyDescent="0.25">
      <c r="A494" s="64"/>
      <c r="M494" s="10"/>
    </row>
    <row r="495" spans="1:15" s="22" customFormat="1" x14ac:dyDescent="0.25">
      <c r="A495" s="64"/>
      <c r="M495" s="10"/>
    </row>
    <row r="496" spans="1:15" s="22" customFormat="1" x14ac:dyDescent="0.25">
      <c r="A496" s="64"/>
      <c r="M496" s="10"/>
    </row>
    <row r="497" spans="1:13" s="22" customFormat="1" x14ac:dyDescent="0.25">
      <c r="A497" s="64"/>
      <c r="M497" s="10"/>
    </row>
    <row r="498" spans="1:13" s="22" customFormat="1" x14ac:dyDescent="0.25">
      <c r="A498" s="64"/>
      <c r="M498" s="10"/>
    </row>
    <row r="499" spans="1:13" s="22" customFormat="1" x14ac:dyDescent="0.25">
      <c r="A499" s="64"/>
      <c r="M499" s="10"/>
    </row>
    <row r="500" spans="1:13" s="22" customFormat="1" x14ac:dyDescent="0.25">
      <c r="A500" s="64"/>
      <c r="M500" s="10"/>
    </row>
    <row r="501" spans="1:13" s="22" customFormat="1" x14ac:dyDescent="0.25">
      <c r="A501" s="64"/>
      <c r="M501" s="10"/>
    </row>
    <row r="502" spans="1:13" s="22" customFormat="1" x14ac:dyDescent="0.25">
      <c r="A502" s="64"/>
      <c r="M502" s="10"/>
    </row>
    <row r="503" spans="1:13" s="22" customFormat="1" x14ac:dyDescent="0.25">
      <c r="A503" s="64"/>
      <c r="M503" s="10"/>
    </row>
    <row r="504" spans="1:13" s="22" customFormat="1" x14ac:dyDescent="0.25">
      <c r="A504" s="64"/>
      <c r="M504" s="10"/>
    </row>
    <row r="505" spans="1:13" s="22" customFormat="1" x14ac:dyDescent="0.25">
      <c r="A505" s="64"/>
      <c r="M505" s="10"/>
    </row>
    <row r="506" spans="1:13" s="22" customFormat="1" x14ac:dyDescent="0.25">
      <c r="A506" s="64"/>
      <c r="M506" s="10"/>
    </row>
    <row r="507" spans="1:13" s="22" customFormat="1" x14ac:dyDescent="0.25">
      <c r="A507" s="64"/>
      <c r="M507" s="10"/>
    </row>
    <row r="508" spans="1:13" s="22" customFormat="1" x14ac:dyDescent="0.25">
      <c r="A508" s="64"/>
      <c r="M508" s="10"/>
    </row>
    <row r="509" spans="1:13" s="22" customFormat="1" x14ac:dyDescent="0.25">
      <c r="A509" s="64"/>
      <c r="M509" s="10"/>
    </row>
    <row r="510" spans="1:13" s="22" customFormat="1" x14ac:dyDescent="0.25">
      <c r="A510" s="64"/>
      <c r="M510" s="10"/>
    </row>
    <row r="511" spans="1:13" s="22" customFormat="1" ht="14.45" customHeight="1" x14ac:dyDescent="0.25">
      <c r="A511" s="64"/>
      <c r="M511" s="10"/>
    </row>
    <row r="512" spans="1:13" s="22" customFormat="1" x14ac:dyDescent="0.25">
      <c r="A512" s="64"/>
      <c r="M512" s="10"/>
    </row>
    <row r="513" spans="1:40" s="22" customFormat="1" x14ac:dyDescent="0.25">
      <c r="A513" s="211" t="s">
        <v>220</v>
      </c>
      <c r="B513" s="211"/>
      <c r="C513" s="211"/>
      <c r="D513" s="211"/>
      <c r="E513" s="211"/>
      <c r="F513" s="211"/>
      <c r="G513" s="211"/>
      <c r="H513" s="211"/>
      <c r="I513" s="211"/>
      <c r="J513" s="211"/>
      <c r="K513" s="211"/>
      <c r="L513" s="211"/>
      <c r="M513" s="211"/>
    </row>
    <row r="514" spans="1:40" s="22" customFormat="1" ht="15" customHeight="1" x14ac:dyDescent="0.25">
      <c r="A514" s="231" t="s">
        <v>247</v>
      </c>
      <c r="B514" s="231"/>
      <c r="C514" s="231"/>
      <c r="D514" s="231"/>
      <c r="E514" s="231"/>
      <c r="F514" s="231"/>
      <c r="G514" s="231"/>
      <c r="H514" s="231"/>
      <c r="I514" s="231"/>
      <c r="J514" s="231"/>
      <c r="K514" s="231"/>
      <c r="L514" s="231"/>
      <c r="M514" s="231"/>
      <c r="N514" s="231"/>
      <c r="O514" s="231"/>
      <c r="P514" s="231"/>
      <c r="Q514" s="231"/>
    </row>
    <row r="515" spans="1:40" s="22" customFormat="1" ht="30.95" customHeight="1" x14ac:dyDescent="0.25">
      <c r="A515" s="86" t="s">
        <v>44</v>
      </c>
      <c r="B515" s="135" t="s">
        <v>222</v>
      </c>
      <c r="C515" s="135" t="s">
        <v>183</v>
      </c>
      <c r="D515" s="135" t="s">
        <v>223</v>
      </c>
      <c r="E515" s="135" t="s">
        <v>224</v>
      </c>
      <c r="F515" s="135" t="s">
        <v>225</v>
      </c>
      <c r="G515" s="135" t="s">
        <v>189</v>
      </c>
      <c r="H515" s="135" t="s">
        <v>226</v>
      </c>
      <c r="I515" s="135" t="s">
        <v>227</v>
      </c>
      <c r="J515" s="135" t="s">
        <v>248</v>
      </c>
      <c r="K515" s="135" t="s">
        <v>249</v>
      </c>
      <c r="L515" s="135" t="s">
        <v>250</v>
      </c>
      <c r="M515" s="135" t="s">
        <v>251</v>
      </c>
      <c r="N515" s="135" t="s">
        <v>230</v>
      </c>
      <c r="O515" s="135" t="s">
        <v>231</v>
      </c>
      <c r="P515" s="135" t="s">
        <v>232</v>
      </c>
      <c r="Q515" s="130" t="s">
        <v>238</v>
      </c>
      <c r="R515" s="9"/>
      <c r="S515" s="9"/>
      <c r="T515" s="9"/>
      <c r="U515" s="9"/>
      <c r="V515" s="9"/>
      <c r="W515" s="9"/>
      <c r="X515" s="9"/>
      <c r="Y515" s="9"/>
      <c r="Z515" s="9"/>
      <c r="AA515" s="9"/>
      <c r="AB515" s="9"/>
      <c r="AC515" s="9"/>
      <c r="AD515" s="9"/>
      <c r="AE515" s="9"/>
      <c r="AF515" s="9"/>
      <c r="AG515" s="9"/>
      <c r="AH515" s="9"/>
      <c r="AI515" s="9"/>
      <c r="AJ515" s="9"/>
      <c r="AK515" s="9"/>
      <c r="AL515" s="9"/>
      <c r="AM515" s="9"/>
      <c r="AN515" s="9"/>
    </row>
    <row r="516" spans="1:40" s="22" customFormat="1" x14ac:dyDescent="0.25">
      <c r="A516" s="136" t="s">
        <v>55</v>
      </c>
      <c r="B516" s="136"/>
      <c r="C516" s="136"/>
      <c r="D516" s="136"/>
      <c r="E516" s="136"/>
      <c r="F516" s="136"/>
      <c r="G516" s="136"/>
      <c r="H516" s="136"/>
      <c r="I516" s="136"/>
      <c r="J516" s="136"/>
      <c r="K516" s="136"/>
      <c r="L516" s="136"/>
      <c r="M516" s="136"/>
      <c r="N516" s="136"/>
      <c r="O516" s="136"/>
      <c r="P516" s="136"/>
      <c r="Q516" s="136"/>
      <c r="R516" s="9"/>
      <c r="S516" s="9"/>
      <c r="T516" s="9"/>
      <c r="U516" s="9"/>
      <c r="V516" s="9"/>
      <c r="W516" s="9"/>
      <c r="X516" s="9"/>
      <c r="Y516" s="9"/>
      <c r="Z516" s="9"/>
      <c r="AA516" s="9"/>
      <c r="AB516" s="9"/>
      <c r="AC516" s="9"/>
      <c r="AD516" s="9"/>
      <c r="AE516" s="9"/>
      <c r="AF516" s="9"/>
      <c r="AG516" s="9"/>
      <c r="AH516" s="9"/>
      <c r="AI516" s="9"/>
      <c r="AJ516" s="9"/>
      <c r="AK516" s="9"/>
      <c r="AL516" s="9"/>
      <c r="AM516" s="9"/>
      <c r="AN516" s="9"/>
    </row>
    <row r="517" spans="1:40" s="22" customFormat="1" x14ac:dyDescent="0.25">
      <c r="A517" s="64" t="s">
        <v>56</v>
      </c>
      <c r="B517" s="64"/>
      <c r="C517" s="10">
        <v>1660</v>
      </c>
      <c r="D517" s="64"/>
      <c r="E517" s="64"/>
      <c r="F517" s="10"/>
      <c r="G517" s="10">
        <v>114</v>
      </c>
      <c r="H517" s="10"/>
      <c r="I517" s="10"/>
      <c r="J517" s="10">
        <v>25</v>
      </c>
      <c r="K517" s="10"/>
      <c r="L517" s="10">
        <v>21</v>
      </c>
      <c r="M517" s="10"/>
      <c r="N517" s="10"/>
      <c r="P517" s="10">
        <v>2813</v>
      </c>
      <c r="Q517" s="11">
        <v>4633</v>
      </c>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s="22" customFormat="1" x14ac:dyDescent="0.25">
      <c r="A518" s="64" t="s">
        <v>61</v>
      </c>
      <c r="B518" s="64"/>
      <c r="C518" s="10">
        <v>1994</v>
      </c>
      <c r="D518" s="64"/>
      <c r="E518" s="64"/>
      <c r="F518" s="10"/>
      <c r="G518" s="10">
        <v>142</v>
      </c>
      <c r="H518" s="10"/>
      <c r="I518" s="10"/>
      <c r="J518" s="10">
        <v>28</v>
      </c>
      <c r="K518" s="10"/>
      <c r="L518" s="10">
        <v>37</v>
      </c>
      <c r="M518" s="10"/>
      <c r="N518" s="10"/>
      <c r="P518" s="10">
        <v>3573</v>
      </c>
      <c r="Q518" s="11">
        <v>5774</v>
      </c>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s="22" customFormat="1" x14ac:dyDescent="0.25">
      <c r="A519" s="64" t="s">
        <v>62</v>
      </c>
      <c r="B519" s="64"/>
      <c r="C519" s="10">
        <v>2229</v>
      </c>
      <c r="D519" s="64"/>
      <c r="E519" s="64"/>
      <c r="F519" s="10"/>
      <c r="G519" s="10">
        <v>124</v>
      </c>
      <c r="H519" s="10"/>
      <c r="I519" s="10"/>
      <c r="J519" s="10">
        <v>29</v>
      </c>
      <c r="K519" s="10"/>
      <c r="L519" s="10">
        <v>16</v>
      </c>
      <c r="M519" s="10"/>
      <c r="N519" s="10"/>
      <c r="P519" s="10">
        <v>4462</v>
      </c>
      <c r="Q519" s="11">
        <v>6860</v>
      </c>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s="22" customFormat="1" x14ac:dyDescent="0.25">
      <c r="A520" s="64" t="s">
        <v>63</v>
      </c>
      <c r="B520" s="64"/>
      <c r="C520" s="10">
        <v>2021</v>
      </c>
      <c r="D520" s="64"/>
      <c r="E520" s="64"/>
      <c r="F520" s="10"/>
      <c r="G520" s="10">
        <v>144</v>
      </c>
      <c r="H520" s="10"/>
      <c r="I520" s="10"/>
      <c r="J520" s="10">
        <v>32</v>
      </c>
      <c r="K520" s="10"/>
      <c r="L520" s="10">
        <v>24</v>
      </c>
      <c r="M520" s="10"/>
      <c r="N520" s="10"/>
      <c r="P520" s="10">
        <v>4711</v>
      </c>
      <c r="Q520" s="11">
        <v>6932</v>
      </c>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s="22" customFormat="1" x14ac:dyDescent="0.25">
      <c r="A521" s="64" t="s">
        <v>64</v>
      </c>
      <c r="B521" s="64"/>
      <c r="C521" s="10">
        <v>2495</v>
      </c>
      <c r="D521" s="64"/>
      <c r="E521" s="64"/>
      <c r="F521" s="10"/>
      <c r="G521" s="10">
        <v>177</v>
      </c>
      <c r="H521" s="10"/>
      <c r="I521" s="10"/>
      <c r="J521" s="10">
        <v>46</v>
      </c>
      <c r="K521" s="10"/>
      <c r="L521" s="10">
        <v>11</v>
      </c>
      <c r="M521" s="10"/>
      <c r="N521" s="10"/>
      <c r="P521" s="10">
        <v>5004</v>
      </c>
      <c r="Q521" s="11">
        <v>7733</v>
      </c>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s="22" customFormat="1" x14ac:dyDescent="0.25">
      <c r="A522" s="64" t="s">
        <v>65</v>
      </c>
      <c r="B522" s="64"/>
      <c r="C522" s="10">
        <v>2734</v>
      </c>
      <c r="D522" s="64"/>
      <c r="E522" s="64"/>
      <c r="F522" s="10"/>
      <c r="G522" s="10">
        <v>232</v>
      </c>
      <c r="H522" s="10"/>
      <c r="I522" s="10"/>
      <c r="J522" s="10">
        <v>72</v>
      </c>
      <c r="K522" s="10"/>
      <c r="L522" s="10">
        <v>13</v>
      </c>
      <c r="M522" s="10"/>
      <c r="N522" s="10"/>
      <c r="P522" s="10">
        <v>4852</v>
      </c>
      <c r="Q522" s="11">
        <v>7903</v>
      </c>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s="22" customFormat="1" x14ac:dyDescent="0.25">
      <c r="A523" s="64" t="s">
        <v>66</v>
      </c>
      <c r="B523" s="64"/>
      <c r="C523" s="10">
        <v>3034</v>
      </c>
      <c r="D523" s="64"/>
      <c r="E523" s="64"/>
      <c r="F523" s="10"/>
      <c r="G523" s="10">
        <v>294</v>
      </c>
      <c r="H523" s="10"/>
      <c r="I523" s="10"/>
      <c r="J523" s="10">
        <v>90</v>
      </c>
      <c r="K523" s="10"/>
      <c r="L523" s="10">
        <v>13</v>
      </c>
      <c r="M523" s="10"/>
      <c r="N523" s="10"/>
      <c r="P523" s="10">
        <v>4623</v>
      </c>
      <c r="Q523" s="11">
        <f t="shared" ref="Q523:Q530" si="190">SUM(C523:P523)</f>
        <v>8054</v>
      </c>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s="22" customFormat="1" x14ac:dyDescent="0.25">
      <c r="A524" s="64" t="s">
        <v>69</v>
      </c>
      <c r="B524" s="64"/>
      <c r="C524" s="10">
        <v>3853</v>
      </c>
      <c r="D524" s="64"/>
      <c r="E524" s="64"/>
      <c r="F524" s="10"/>
      <c r="G524" s="10">
        <v>439</v>
      </c>
      <c r="H524" s="10"/>
      <c r="I524" s="10"/>
      <c r="J524" s="10">
        <v>144</v>
      </c>
      <c r="K524" s="10"/>
      <c r="L524" s="10">
        <v>24</v>
      </c>
      <c r="M524" s="10"/>
      <c r="N524" s="10"/>
      <c r="P524" s="10">
        <v>5614</v>
      </c>
      <c r="Q524" s="11">
        <f t="shared" si="190"/>
        <v>10074</v>
      </c>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s="22" customFormat="1" x14ac:dyDescent="0.25">
      <c r="A525" s="64" t="s">
        <v>70</v>
      </c>
      <c r="B525" s="64"/>
      <c r="C525" s="10">
        <v>3548</v>
      </c>
      <c r="D525" s="64"/>
      <c r="E525" s="64"/>
      <c r="F525" s="10"/>
      <c r="G525" s="10">
        <v>382</v>
      </c>
      <c r="H525" s="10"/>
      <c r="I525" s="10"/>
      <c r="J525" s="10">
        <v>113</v>
      </c>
      <c r="K525" s="10"/>
      <c r="L525" s="10">
        <v>17</v>
      </c>
      <c r="M525" s="10"/>
      <c r="N525" s="10"/>
      <c r="P525" s="10">
        <v>5193</v>
      </c>
      <c r="Q525" s="11">
        <f t="shared" si="190"/>
        <v>9253</v>
      </c>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s="22" customFormat="1" x14ac:dyDescent="0.25">
      <c r="A526" s="64" t="s">
        <v>71</v>
      </c>
      <c r="B526" s="64"/>
      <c r="C526" s="10">
        <v>3368</v>
      </c>
      <c r="D526" s="64"/>
      <c r="E526" s="64"/>
      <c r="F526" s="10"/>
      <c r="G526" s="10">
        <v>400</v>
      </c>
      <c r="H526" s="10"/>
      <c r="I526" s="10"/>
      <c r="J526" s="10">
        <v>148</v>
      </c>
      <c r="K526" s="10"/>
      <c r="L526" s="10">
        <v>17</v>
      </c>
      <c r="M526" s="10"/>
      <c r="N526" s="10"/>
      <c r="P526" s="10">
        <v>5526</v>
      </c>
      <c r="Q526" s="11">
        <f t="shared" si="190"/>
        <v>9459</v>
      </c>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s="22" customFormat="1" x14ac:dyDescent="0.25">
      <c r="A527" s="64" t="s">
        <v>72</v>
      </c>
      <c r="B527" s="64"/>
      <c r="C527" s="10">
        <v>3005</v>
      </c>
      <c r="D527" s="64"/>
      <c r="E527" s="64"/>
      <c r="F527" s="10"/>
      <c r="G527" s="10">
        <v>411</v>
      </c>
      <c r="H527" s="10"/>
      <c r="I527" s="10"/>
      <c r="J527" s="10">
        <v>126</v>
      </c>
      <c r="K527" s="10"/>
      <c r="L527" s="10">
        <v>16</v>
      </c>
      <c r="M527" s="10"/>
      <c r="N527" s="10"/>
      <c r="P527" s="10">
        <v>4796</v>
      </c>
      <c r="Q527" s="11">
        <f t="shared" si="190"/>
        <v>8354</v>
      </c>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s="22" customFormat="1" x14ac:dyDescent="0.25">
      <c r="A528" s="64" t="s">
        <v>73</v>
      </c>
      <c r="B528" s="64"/>
      <c r="C528" s="10">
        <v>3051</v>
      </c>
      <c r="D528" s="64"/>
      <c r="E528" s="64"/>
      <c r="F528" s="10"/>
      <c r="G528" s="10">
        <v>468</v>
      </c>
      <c r="H528" s="10"/>
      <c r="I528" s="10"/>
      <c r="J528" s="10">
        <v>171</v>
      </c>
      <c r="K528" s="10"/>
      <c r="L528" s="10">
        <v>19</v>
      </c>
      <c r="M528" s="10"/>
      <c r="N528" s="10"/>
      <c r="P528" s="10">
        <v>5756</v>
      </c>
      <c r="Q528" s="11">
        <f t="shared" si="190"/>
        <v>9465</v>
      </c>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s="22" customFormat="1" x14ac:dyDescent="0.25">
      <c r="A529" s="64" t="s">
        <v>74</v>
      </c>
      <c r="B529" s="64"/>
      <c r="C529" s="10">
        <v>2561</v>
      </c>
      <c r="D529" s="64"/>
      <c r="E529" s="64"/>
      <c r="F529" s="10"/>
      <c r="G529" s="10">
        <v>412</v>
      </c>
      <c r="H529" s="10"/>
      <c r="I529" s="10"/>
      <c r="J529" s="10">
        <v>164</v>
      </c>
      <c r="K529" s="10"/>
      <c r="L529" s="10">
        <v>18</v>
      </c>
      <c r="M529" s="10"/>
      <c r="N529" s="10"/>
      <c r="P529" s="10">
        <v>4610</v>
      </c>
      <c r="Q529" s="11">
        <f t="shared" si="190"/>
        <v>7765</v>
      </c>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s="22" customFormat="1" x14ac:dyDescent="0.25">
      <c r="A530" s="64" t="s">
        <v>75</v>
      </c>
      <c r="B530" s="64"/>
      <c r="C530" s="10">
        <v>2738</v>
      </c>
      <c r="D530" s="64"/>
      <c r="E530" s="64"/>
      <c r="F530" s="10"/>
      <c r="G530" s="10">
        <v>497</v>
      </c>
      <c r="H530" s="10"/>
      <c r="I530" s="10"/>
      <c r="J530" s="10">
        <v>176</v>
      </c>
      <c r="K530" s="10"/>
      <c r="L530" s="10">
        <v>18</v>
      </c>
      <c r="M530" s="10"/>
      <c r="N530" s="10"/>
      <c r="P530" s="10">
        <v>4184</v>
      </c>
      <c r="Q530" s="11">
        <f t="shared" si="190"/>
        <v>7613</v>
      </c>
      <c r="R530" s="10"/>
      <c r="S530" s="10"/>
      <c r="T530" s="10"/>
      <c r="U530" s="10"/>
      <c r="V530" s="10"/>
      <c r="W530" s="11"/>
      <c r="X530" s="10"/>
    </row>
    <row r="531" spans="1:40" s="22" customFormat="1" x14ac:dyDescent="0.25">
      <c r="A531" s="64" t="s">
        <v>76</v>
      </c>
      <c r="B531" s="64"/>
      <c r="C531" s="10">
        <v>2817</v>
      </c>
      <c r="D531" s="64"/>
      <c r="E531" s="64"/>
      <c r="F531" s="10"/>
      <c r="G531" s="10">
        <v>556</v>
      </c>
      <c r="H531" s="10"/>
      <c r="I531" s="10"/>
      <c r="J531" s="10">
        <v>204</v>
      </c>
      <c r="K531" s="10"/>
      <c r="L531" s="10">
        <v>28</v>
      </c>
      <c r="M531" s="10"/>
      <c r="N531" s="10"/>
      <c r="P531" s="10">
        <v>3893</v>
      </c>
      <c r="Q531" s="11">
        <v>7498</v>
      </c>
      <c r="R531" s="10"/>
      <c r="S531" s="10"/>
      <c r="T531" s="10"/>
      <c r="U531" s="10"/>
      <c r="V531" s="10"/>
      <c r="W531" s="11"/>
      <c r="X531" s="10"/>
    </row>
    <row r="532" spans="1:40" s="22" customFormat="1" x14ac:dyDescent="0.25">
      <c r="A532" s="23" t="s">
        <v>77</v>
      </c>
      <c r="B532" s="64"/>
      <c r="C532" s="10">
        <v>2136</v>
      </c>
      <c r="D532" s="64"/>
      <c r="E532" s="64"/>
      <c r="F532" s="10"/>
      <c r="G532" s="10">
        <v>403</v>
      </c>
      <c r="H532" s="10"/>
      <c r="I532" s="10"/>
      <c r="J532" s="10">
        <v>165</v>
      </c>
      <c r="K532" s="10"/>
      <c r="L532" s="10">
        <v>26</v>
      </c>
      <c r="M532" s="10"/>
      <c r="N532" s="10"/>
      <c r="P532" s="10">
        <v>3123</v>
      </c>
      <c r="Q532" s="11">
        <f>SUM(C532:P532)</f>
        <v>5853</v>
      </c>
      <c r="R532" s="10"/>
      <c r="S532" s="10"/>
      <c r="T532" s="10"/>
      <c r="U532" s="10"/>
      <c r="V532" s="10"/>
      <c r="W532" s="11"/>
      <c r="X532" s="10"/>
    </row>
    <row r="533" spans="1:40" s="22" customFormat="1" x14ac:dyDescent="0.25">
      <c r="A533" s="23" t="s">
        <v>95</v>
      </c>
      <c r="B533" s="133">
        <v>24</v>
      </c>
      <c r="C533" s="10"/>
      <c r="D533" s="10">
        <v>141</v>
      </c>
      <c r="E533" s="10">
        <v>261</v>
      </c>
      <c r="F533" s="10">
        <v>176</v>
      </c>
      <c r="G533" s="11"/>
      <c r="H533" s="10">
        <v>40</v>
      </c>
      <c r="I533" s="10">
        <v>38</v>
      </c>
      <c r="J533" s="10"/>
      <c r="K533" s="10">
        <v>14</v>
      </c>
      <c r="L533" s="10"/>
      <c r="M533" s="10">
        <v>6</v>
      </c>
      <c r="N533" s="10">
        <v>1</v>
      </c>
      <c r="O533" s="10">
        <v>28</v>
      </c>
      <c r="P533" s="10">
        <v>1009</v>
      </c>
      <c r="Q533" s="11">
        <f t="shared" ref="Q533:Q538" si="191">SUM(B533:P533)</f>
        <v>1738</v>
      </c>
      <c r="R533" s="10"/>
      <c r="S533" s="10"/>
      <c r="T533" s="10"/>
      <c r="U533" s="10"/>
      <c r="V533" s="10"/>
      <c r="W533" s="11"/>
      <c r="X533" s="10"/>
    </row>
    <row r="534" spans="1:40" s="137" customFormat="1" ht="15" customHeight="1" x14ac:dyDescent="0.2">
      <c r="A534" s="64" t="s">
        <v>96</v>
      </c>
      <c r="B534" s="10">
        <v>87</v>
      </c>
      <c r="C534" s="10"/>
      <c r="D534" s="10">
        <v>386</v>
      </c>
      <c r="E534" s="10">
        <v>680</v>
      </c>
      <c r="F534" s="10">
        <v>368</v>
      </c>
      <c r="G534" s="11"/>
      <c r="H534" s="10">
        <v>112</v>
      </c>
      <c r="I534" s="10">
        <v>59</v>
      </c>
      <c r="J534" s="10"/>
      <c r="K534" s="10">
        <v>28</v>
      </c>
      <c r="L534" s="10"/>
      <c r="M534" s="10">
        <v>2</v>
      </c>
      <c r="N534" s="10">
        <v>1</v>
      </c>
      <c r="O534" s="10">
        <v>79</v>
      </c>
      <c r="P534" s="10">
        <v>2576</v>
      </c>
      <c r="Q534" s="11">
        <f t="shared" si="191"/>
        <v>4378</v>
      </c>
    </row>
    <row r="535" spans="1:40" s="22" customFormat="1" ht="15" customHeight="1" x14ac:dyDescent="0.25">
      <c r="A535" s="64" t="s">
        <v>97</v>
      </c>
      <c r="B535" s="10">
        <v>97</v>
      </c>
      <c r="C535" s="10"/>
      <c r="D535" s="10">
        <v>358</v>
      </c>
      <c r="E535" s="10">
        <v>573</v>
      </c>
      <c r="F535" s="10">
        <v>362</v>
      </c>
      <c r="G535" s="10"/>
      <c r="H535" s="10">
        <v>97</v>
      </c>
      <c r="I535" s="10">
        <v>69</v>
      </c>
      <c r="J535" s="10"/>
      <c r="K535" s="10">
        <v>37</v>
      </c>
      <c r="L535" s="10"/>
      <c r="M535" s="10">
        <v>8</v>
      </c>
      <c r="N535" s="10">
        <v>2</v>
      </c>
      <c r="O535" s="10">
        <v>56</v>
      </c>
      <c r="P535" s="10">
        <v>2405</v>
      </c>
      <c r="Q535" s="11">
        <f t="shared" si="191"/>
        <v>4064</v>
      </c>
    </row>
    <row r="536" spans="1:40" s="22" customFormat="1" ht="15" customHeight="1" x14ac:dyDescent="0.25">
      <c r="A536" s="64" t="s">
        <v>98</v>
      </c>
      <c r="B536" s="10">
        <v>122</v>
      </c>
      <c r="C536" s="10"/>
      <c r="D536" s="10">
        <v>471</v>
      </c>
      <c r="E536" s="10">
        <v>809</v>
      </c>
      <c r="F536" s="10">
        <v>567</v>
      </c>
      <c r="G536" s="10"/>
      <c r="H536" s="10">
        <v>171</v>
      </c>
      <c r="I536" s="10">
        <v>126</v>
      </c>
      <c r="J536" s="10"/>
      <c r="K536" s="10">
        <v>65</v>
      </c>
      <c r="L536" s="10"/>
      <c r="M536" s="10">
        <v>18</v>
      </c>
      <c r="N536" s="10">
        <v>0</v>
      </c>
      <c r="O536" s="10">
        <v>72</v>
      </c>
      <c r="P536" s="10">
        <v>3019</v>
      </c>
      <c r="Q536" s="11">
        <f t="shared" si="191"/>
        <v>5440</v>
      </c>
    </row>
    <row r="537" spans="1:40" s="22" customFormat="1" ht="15" customHeight="1" x14ac:dyDescent="0.25">
      <c r="A537" s="64" t="s">
        <v>99</v>
      </c>
      <c r="B537" s="10">
        <v>137</v>
      </c>
      <c r="D537" s="10">
        <v>600</v>
      </c>
      <c r="E537" s="10">
        <v>1071</v>
      </c>
      <c r="F537" s="10">
        <v>764</v>
      </c>
      <c r="H537" s="10">
        <v>245</v>
      </c>
      <c r="I537" s="10">
        <v>208</v>
      </c>
      <c r="K537" s="10">
        <v>121</v>
      </c>
      <c r="M537" s="10">
        <v>23</v>
      </c>
      <c r="N537" s="10">
        <v>2</v>
      </c>
      <c r="O537" s="10">
        <v>112</v>
      </c>
      <c r="P537" s="10">
        <v>3817</v>
      </c>
      <c r="Q537" s="11">
        <f t="shared" si="191"/>
        <v>7100</v>
      </c>
    </row>
    <row r="538" spans="1:40" s="22" customFormat="1" ht="15" customHeight="1" x14ac:dyDescent="0.25">
      <c r="A538" s="64" t="s">
        <v>479</v>
      </c>
      <c r="B538" s="10">
        <v>223</v>
      </c>
      <c r="D538" s="10">
        <v>783</v>
      </c>
      <c r="E538" s="10">
        <v>1456</v>
      </c>
      <c r="F538" s="10">
        <v>1042</v>
      </c>
      <c r="H538" s="10">
        <v>374</v>
      </c>
      <c r="I538" s="10">
        <v>357</v>
      </c>
      <c r="K538" s="10">
        <v>179</v>
      </c>
      <c r="M538" s="10">
        <v>25</v>
      </c>
      <c r="N538" s="10">
        <v>1</v>
      </c>
      <c r="O538" s="10">
        <v>143</v>
      </c>
      <c r="P538" s="10">
        <v>5002</v>
      </c>
      <c r="Q538" s="11">
        <f t="shared" si="191"/>
        <v>9585</v>
      </c>
    </row>
    <row r="539" spans="1:40" s="22" customFormat="1" x14ac:dyDescent="0.25">
      <c r="A539" s="209" t="s">
        <v>100</v>
      </c>
      <c r="B539" s="209"/>
      <c r="C539" s="209"/>
      <c r="D539" s="209"/>
      <c r="E539" s="209"/>
      <c r="F539" s="209"/>
      <c r="G539" s="209"/>
      <c r="H539" s="209"/>
      <c r="I539" s="209"/>
      <c r="J539" s="209"/>
      <c r="K539" s="209"/>
      <c r="L539" s="209"/>
      <c r="M539" s="209"/>
      <c r="N539" s="209"/>
      <c r="O539" s="209"/>
      <c r="P539" s="209"/>
      <c r="Q539" s="209"/>
      <c r="R539" s="10"/>
      <c r="S539" s="10"/>
      <c r="T539" s="10"/>
      <c r="U539" s="10"/>
      <c r="V539" s="10"/>
      <c r="W539" s="10"/>
      <c r="X539" s="10"/>
      <c r="Y539" s="10"/>
      <c r="Z539" s="10"/>
      <c r="AA539" s="10"/>
      <c r="AB539" s="10"/>
      <c r="AC539" s="10"/>
      <c r="AD539" s="10"/>
    </row>
    <row r="540" spans="1:40" s="22" customFormat="1" x14ac:dyDescent="0.25">
      <c r="A540" s="64" t="s">
        <v>56</v>
      </c>
      <c r="C540" s="24">
        <f t="shared" ref="C540:C555" si="192">C517/$Q517</f>
        <v>0.35829915821282105</v>
      </c>
      <c r="G540" s="24">
        <f t="shared" ref="G540:G555" si="193">G517/$Q517</f>
        <v>2.4606086768832289E-2</v>
      </c>
      <c r="H540" s="10"/>
      <c r="J540" s="24">
        <f t="shared" ref="J540:J555" si="194">J517/$Q517</f>
        <v>5.396071659831643E-3</v>
      </c>
      <c r="L540" s="24">
        <f t="shared" ref="L540:L555" si="195">L517/$Q517</f>
        <v>4.5327001942585795E-3</v>
      </c>
      <c r="P540" s="24">
        <f t="shared" ref="P540:P561" si="196">P517/$Q517</f>
        <v>0.60716598316425641</v>
      </c>
      <c r="Q540" s="25">
        <v>1</v>
      </c>
    </row>
    <row r="541" spans="1:40" s="22" customFormat="1" x14ac:dyDescent="0.25">
      <c r="A541" s="64" t="s">
        <v>61</v>
      </c>
      <c r="C541" s="24">
        <f t="shared" si="192"/>
        <v>0.34534118462071356</v>
      </c>
      <c r="G541" s="24">
        <f t="shared" si="193"/>
        <v>2.4593003117422931E-2</v>
      </c>
      <c r="H541" s="10"/>
      <c r="J541" s="24">
        <f t="shared" si="194"/>
        <v>4.8493245583650845E-3</v>
      </c>
      <c r="L541" s="24">
        <f t="shared" si="195"/>
        <v>6.4080360235538618E-3</v>
      </c>
      <c r="P541" s="24">
        <f t="shared" si="196"/>
        <v>0.61880845167994458</v>
      </c>
      <c r="Q541" s="25">
        <v>1</v>
      </c>
    </row>
    <row r="542" spans="1:40" s="22" customFormat="1" x14ac:dyDescent="0.25">
      <c r="A542" s="64" t="s">
        <v>62</v>
      </c>
      <c r="C542" s="24">
        <f t="shared" si="192"/>
        <v>0.32492711370262389</v>
      </c>
      <c r="G542" s="24">
        <f t="shared" si="193"/>
        <v>1.8075801749271137E-2</v>
      </c>
      <c r="H542" s="10"/>
      <c r="J542" s="24">
        <f t="shared" si="194"/>
        <v>4.2274052478134113E-3</v>
      </c>
      <c r="L542" s="24">
        <f t="shared" si="195"/>
        <v>2.3323615160349854E-3</v>
      </c>
      <c r="P542" s="24">
        <f t="shared" si="196"/>
        <v>0.65043731778425651</v>
      </c>
      <c r="Q542" s="25">
        <v>1</v>
      </c>
    </row>
    <row r="543" spans="1:40" s="22" customFormat="1" x14ac:dyDescent="0.25">
      <c r="A543" s="64" t="s">
        <v>63</v>
      </c>
      <c r="C543" s="24">
        <f t="shared" si="192"/>
        <v>0.29154645124062317</v>
      </c>
      <c r="G543" s="24">
        <f t="shared" si="193"/>
        <v>2.07732256203116E-2</v>
      </c>
      <c r="H543" s="10"/>
      <c r="J543" s="24">
        <f t="shared" si="194"/>
        <v>4.6162723600692438E-3</v>
      </c>
      <c r="L543" s="24">
        <f t="shared" si="195"/>
        <v>3.462204270051933E-3</v>
      </c>
      <c r="P543" s="24">
        <f t="shared" si="196"/>
        <v>0.67960184650894406</v>
      </c>
      <c r="Q543" s="25">
        <v>1</v>
      </c>
    </row>
    <row r="544" spans="1:40" s="22" customFormat="1" x14ac:dyDescent="0.25">
      <c r="A544" s="64" t="s">
        <v>64</v>
      </c>
      <c r="C544" s="24">
        <f t="shared" si="192"/>
        <v>0.32264321738005947</v>
      </c>
      <c r="G544" s="24">
        <f t="shared" si="193"/>
        <v>2.288891762575973E-2</v>
      </c>
      <c r="H544" s="10"/>
      <c r="J544" s="24">
        <f t="shared" si="194"/>
        <v>5.9485322643217384E-3</v>
      </c>
      <c r="L544" s="24">
        <f t="shared" si="195"/>
        <v>1.4224751066856331E-3</v>
      </c>
      <c r="P544" s="24">
        <f t="shared" si="196"/>
        <v>0.64709685762317337</v>
      </c>
      <c r="Q544" s="25">
        <v>1</v>
      </c>
    </row>
    <row r="545" spans="1:30" s="22" customFormat="1" x14ac:dyDescent="0.25">
      <c r="A545" s="64" t="s">
        <v>65</v>
      </c>
      <c r="C545" s="24">
        <f t="shared" si="192"/>
        <v>0.34594457800835127</v>
      </c>
      <c r="G545" s="24">
        <f t="shared" si="193"/>
        <v>2.9355940781981525E-2</v>
      </c>
      <c r="H545" s="10"/>
      <c r="J545" s="24">
        <f t="shared" si="194"/>
        <v>9.1104643806149566E-3</v>
      </c>
      <c r="L545" s="24">
        <f t="shared" si="195"/>
        <v>1.6449449576110338E-3</v>
      </c>
      <c r="P545" s="24">
        <f t="shared" si="196"/>
        <v>0.61394407187144118</v>
      </c>
      <c r="Q545" s="25">
        <v>1</v>
      </c>
    </row>
    <row r="546" spans="1:30" s="22" customFormat="1" x14ac:dyDescent="0.25">
      <c r="A546" s="64" t="s">
        <v>66</v>
      </c>
      <c r="C546" s="24">
        <f t="shared" si="192"/>
        <v>0.3767072262229948</v>
      </c>
      <c r="G546" s="24">
        <f t="shared" si="193"/>
        <v>3.6503600695306677E-2</v>
      </c>
      <c r="H546" s="10"/>
      <c r="J546" s="24">
        <f t="shared" si="194"/>
        <v>1.1174571641420413E-2</v>
      </c>
      <c r="L546" s="24">
        <f t="shared" si="195"/>
        <v>1.6141047926496151E-3</v>
      </c>
      <c r="P546" s="24">
        <f t="shared" si="196"/>
        <v>0.57400049664762853</v>
      </c>
      <c r="Q546" s="25">
        <f t="shared" ref="Q546:Q561" si="197">Q523/$Q523</f>
        <v>1</v>
      </c>
    </row>
    <row r="547" spans="1:30" s="22" customFormat="1" x14ac:dyDescent="0.25">
      <c r="A547" s="64" t="s">
        <v>69</v>
      </c>
      <c r="C547" s="24">
        <f t="shared" si="192"/>
        <v>0.38246972404208857</v>
      </c>
      <c r="G547" s="24">
        <f t="shared" si="193"/>
        <v>4.357752630534048E-2</v>
      </c>
      <c r="H547" s="10"/>
      <c r="J547" s="24">
        <f t="shared" si="194"/>
        <v>1.4294222751637879E-2</v>
      </c>
      <c r="L547" s="24">
        <f t="shared" si="195"/>
        <v>2.3823704586063135E-3</v>
      </c>
      <c r="P547" s="24">
        <f t="shared" si="196"/>
        <v>0.55727615644232675</v>
      </c>
      <c r="Q547" s="25">
        <f t="shared" si="197"/>
        <v>1</v>
      </c>
    </row>
    <row r="548" spans="1:30" s="22" customFormat="1" x14ac:dyDescent="0.25">
      <c r="A548" s="64" t="s">
        <v>70</v>
      </c>
      <c r="C548" s="24">
        <f t="shared" si="192"/>
        <v>0.38344320760834322</v>
      </c>
      <c r="G548" s="24">
        <f t="shared" si="193"/>
        <v>4.1283907921755104E-2</v>
      </c>
      <c r="H548" s="10"/>
      <c r="J548" s="24">
        <f t="shared" si="194"/>
        <v>1.2212255484707663E-2</v>
      </c>
      <c r="L548" s="24">
        <f t="shared" si="195"/>
        <v>1.837241975575489E-3</v>
      </c>
      <c r="P548" s="24">
        <f t="shared" si="196"/>
        <v>0.56122338700961849</v>
      </c>
      <c r="Q548" s="25">
        <f t="shared" si="197"/>
        <v>1</v>
      </c>
    </row>
    <row r="549" spans="1:30" s="22" customFormat="1" x14ac:dyDescent="0.25">
      <c r="A549" s="64" t="s">
        <v>71</v>
      </c>
      <c r="C549" s="24">
        <f t="shared" si="192"/>
        <v>0.35606300877471192</v>
      </c>
      <c r="G549" s="24">
        <f t="shared" si="193"/>
        <v>4.2287768263029921E-2</v>
      </c>
      <c r="H549" s="10"/>
      <c r="J549" s="24">
        <f t="shared" si="194"/>
        <v>1.5646474257321071E-2</v>
      </c>
      <c r="L549" s="24">
        <f t="shared" si="195"/>
        <v>1.7972301511787715E-3</v>
      </c>
      <c r="P549" s="24">
        <f t="shared" si="196"/>
        <v>0.58420551855375835</v>
      </c>
      <c r="Q549" s="25">
        <f t="shared" si="197"/>
        <v>1</v>
      </c>
    </row>
    <row r="550" spans="1:30" s="22" customFormat="1" x14ac:dyDescent="0.25">
      <c r="A550" s="64" t="s">
        <v>72</v>
      </c>
      <c r="C550" s="24">
        <f t="shared" si="192"/>
        <v>0.35970792434761789</v>
      </c>
      <c r="G550" s="24">
        <f t="shared" si="193"/>
        <v>4.9197988987311467E-2</v>
      </c>
      <c r="H550" s="10"/>
      <c r="I550" s="10"/>
      <c r="J550" s="24">
        <f t="shared" si="194"/>
        <v>1.5082595163993297E-2</v>
      </c>
      <c r="K550" s="10"/>
      <c r="L550" s="24">
        <f t="shared" si="195"/>
        <v>1.9152501795547043E-3</v>
      </c>
      <c r="M550" s="11"/>
      <c r="N550" s="10"/>
      <c r="P550" s="24">
        <f t="shared" si="196"/>
        <v>0.57409624132152259</v>
      </c>
      <c r="Q550" s="25">
        <f t="shared" si="197"/>
        <v>1</v>
      </c>
    </row>
    <row r="551" spans="1:30" s="22" customFormat="1" x14ac:dyDescent="0.25">
      <c r="A551" s="64" t="s">
        <v>73</v>
      </c>
      <c r="C551" s="24">
        <f t="shared" si="192"/>
        <v>0.32234548335974644</v>
      </c>
      <c r="G551" s="24">
        <f t="shared" si="193"/>
        <v>4.9445324881141048E-2</v>
      </c>
      <c r="H551" s="10"/>
      <c r="I551" s="10"/>
      <c r="J551" s="24">
        <f t="shared" si="194"/>
        <v>1.8066561014263075E-2</v>
      </c>
      <c r="K551" s="10"/>
      <c r="L551" s="24">
        <f t="shared" si="195"/>
        <v>2.0073956682514528E-3</v>
      </c>
      <c r="M551" s="10"/>
      <c r="N551" s="10"/>
      <c r="O551" s="10"/>
      <c r="P551" s="24">
        <f t="shared" si="196"/>
        <v>0.60813523507659795</v>
      </c>
      <c r="Q551" s="25">
        <f t="shared" si="197"/>
        <v>1</v>
      </c>
      <c r="R551" s="10"/>
      <c r="S551" s="10"/>
      <c r="T551" s="10"/>
      <c r="U551" s="10"/>
      <c r="V551" s="10"/>
      <c r="W551" s="10"/>
      <c r="X551" s="10"/>
      <c r="Y551" s="10"/>
      <c r="Z551" s="10"/>
      <c r="AA551" s="10"/>
      <c r="AB551" s="10"/>
      <c r="AC551" s="10"/>
      <c r="AD551" s="10"/>
    </row>
    <row r="552" spans="1:30" s="22" customFormat="1" x14ac:dyDescent="0.25">
      <c r="A552" s="64" t="s">
        <v>74</v>
      </c>
      <c r="C552" s="24">
        <f t="shared" si="192"/>
        <v>0.3298132646490663</v>
      </c>
      <c r="G552" s="24">
        <f t="shared" si="193"/>
        <v>5.3058596265292982E-2</v>
      </c>
      <c r="H552" s="10"/>
      <c r="I552" s="10"/>
      <c r="J552" s="24">
        <f t="shared" si="194"/>
        <v>2.112041210560206E-2</v>
      </c>
      <c r="K552" s="10"/>
      <c r="L552" s="24">
        <f t="shared" si="195"/>
        <v>2.31809401159047E-3</v>
      </c>
      <c r="M552" s="10"/>
      <c r="N552" s="10"/>
      <c r="O552" s="10"/>
      <c r="P552" s="24">
        <f t="shared" si="196"/>
        <v>0.59368963296844812</v>
      </c>
      <c r="Q552" s="25">
        <f t="shared" si="197"/>
        <v>1</v>
      </c>
      <c r="R552" s="10"/>
      <c r="S552" s="10"/>
      <c r="T552" s="10"/>
      <c r="U552" s="10"/>
      <c r="V552" s="10"/>
      <c r="W552" s="10"/>
      <c r="X552" s="10"/>
      <c r="Y552" s="10"/>
      <c r="Z552" s="10"/>
      <c r="AA552" s="10"/>
      <c r="AB552" s="10"/>
      <c r="AC552" s="10"/>
      <c r="AD552" s="10"/>
    </row>
    <row r="553" spans="1:30" s="22" customFormat="1" x14ac:dyDescent="0.25">
      <c r="A553" s="64" t="s">
        <v>75</v>
      </c>
      <c r="C553" s="24">
        <f t="shared" si="192"/>
        <v>0.35964797057664522</v>
      </c>
      <c r="G553" s="24">
        <f t="shared" si="193"/>
        <v>6.5283068435570732E-2</v>
      </c>
      <c r="H553" s="10"/>
      <c r="I553" s="10"/>
      <c r="J553" s="24">
        <f t="shared" si="194"/>
        <v>2.3118350190463679E-2</v>
      </c>
      <c r="K553" s="10"/>
      <c r="L553" s="24">
        <f t="shared" si="195"/>
        <v>2.3643767240246944E-3</v>
      </c>
      <c r="M553" s="11"/>
      <c r="N553" s="10"/>
      <c r="P553" s="24">
        <f t="shared" si="196"/>
        <v>0.54958623407329565</v>
      </c>
      <c r="Q553" s="25">
        <f t="shared" si="197"/>
        <v>1</v>
      </c>
    </row>
    <row r="554" spans="1:30" s="22" customFormat="1" x14ac:dyDescent="0.25">
      <c r="A554" s="64" t="s">
        <v>76</v>
      </c>
      <c r="C554" s="24">
        <f t="shared" si="192"/>
        <v>0.37570018671645772</v>
      </c>
      <c r="G554" s="24">
        <f t="shared" si="193"/>
        <v>7.4153107495332091E-2</v>
      </c>
      <c r="H554" s="10"/>
      <c r="I554" s="10"/>
      <c r="J554" s="24">
        <f t="shared" si="194"/>
        <v>2.7207255268071485E-2</v>
      </c>
      <c r="K554" s="10"/>
      <c r="L554" s="24">
        <f t="shared" si="195"/>
        <v>3.7343291544411844E-3</v>
      </c>
      <c r="M554" s="11"/>
      <c r="N554" s="10"/>
      <c r="P554" s="24">
        <f t="shared" si="196"/>
        <v>0.51920512136569752</v>
      </c>
      <c r="Q554" s="25">
        <f t="shared" si="197"/>
        <v>1</v>
      </c>
    </row>
    <row r="555" spans="1:30" s="22" customFormat="1" x14ac:dyDescent="0.25">
      <c r="A555" s="23" t="s">
        <v>77</v>
      </c>
      <c r="C555" s="24">
        <f t="shared" si="192"/>
        <v>0.36494105586878522</v>
      </c>
      <c r="G555" s="24">
        <f t="shared" si="193"/>
        <v>6.8853579361011441E-2</v>
      </c>
      <c r="H555" s="24"/>
      <c r="I555" s="24"/>
      <c r="J555" s="24">
        <f t="shared" si="194"/>
        <v>2.8190671450538187E-2</v>
      </c>
      <c r="K555" s="24"/>
      <c r="L555" s="24">
        <f t="shared" si="195"/>
        <v>4.4421664103878357E-3</v>
      </c>
      <c r="M555" s="24"/>
      <c r="N555" s="24"/>
      <c r="O555" s="24"/>
      <c r="P555" s="24">
        <f t="shared" si="196"/>
        <v>0.53357252690927726</v>
      </c>
      <c r="Q555" s="25">
        <f t="shared" si="197"/>
        <v>1</v>
      </c>
    </row>
    <row r="556" spans="1:30" s="22" customFormat="1" x14ac:dyDescent="0.25">
      <c r="A556" s="23" t="s">
        <v>95</v>
      </c>
      <c r="B556" s="24">
        <f t="shared" ref="B556:B561" si="198">B533/$Q533</f>
        <v>1.3808975834292289E-2</v>
      </c>
      <c r="C556" s="24"/>
      <c r="D556" s="24">
        <f t="shared" ref="D556:F561" si="199">D533/$Q533</f>
        <v>8.1127733026467197E-2</v>
      </c>
      <c r="E556" s="24">
        <f t="shared" si="199"/>
        <v>0.15017261219792866</v>
      </c>
      <c r="F556" s="24">
        <f t="shared" si="199"/>
        <v>0.10126582278481013</v>
      </c>
      <c r="G556" s="24"/>
      <c r="H556" s="24">
        <f t="shared" ref="H556:I561" si="200">H533/$Q533</f>
        <v>2.3014959723820484E-2</v>
      </c>
      <c r="I556" s="24">
        <f t="shared" si="200"/>
        <v>2.1864211737629459E-2</v>
      </c>
      <c r="J556" s="24"/>
      <c r="K556" s="24">
        <f t="shared" ref="K556:K561" si="201">K533/$Q533</f>
        <v>8.0552359033371698E-3</v>
      </c>
      <c r="L556" s="24"/>
      <c r="M556" s="24">
        <f t="shared" ref="M556:O561" si="202">M533/$Q533</f>
        <v>3.4522439585730723E-3</v>
      </c>
      <c r="N556" s="24">
        <f t="shared" si="202"/>
        <v>5.7537399309551208E-4</v>
      </c>
      <c r="O556" s="24">
        <f t="shared" si="202"/>
        <v>1.611047180667434E-2</v>
      </c>
      <c r="P556" s="24">
        <f t="shared" si="196"/>
        <v>0.58055235903337166</v>
      </c>
      <c r="Q556" s="25">
        <f t="shared" si="197"/>
        <v>1</v>
      </c>
    </row>
    <row r="557" spans="1:30" s="22" customFormat="1" x14ac:dyDescent="0.25">
      <c r="A557" s="64" t="s">
        <v>96</v>
      </c>
      <c r="B557" s="24">
        <f t="shared" si="198"/>
        <v>1.9872087711283692E-2</v>
      </c>
      <c r="C557" s="24"/>
      <c r="D557" s="24">
        <f t="shared" si="199"/>
        <v>8.816811329374144E-2</v>
      </c>
      <c r="E557" s="24">
        <f t="shared" si="199"/>
        <v>0.15532206486980357</v>
      </c>
      <c r="F557" s="24">
        <f t="shared" si="199"/>
        <v>8.4056646870717219E-2</v>
      </c>
      <c r="G557" s="24"/>
      <c r="H557" s="24">
        <f t="shared" si="200"/>
        <v>2.5582457743261764E-2</v>
      </c>
      <c r="I557" s="24">
        <f t="shared" si="200"/>
        <v>1.347647327546825E-2</v>
      </c>
      <c r="J557" s="24"/>
      <c r="K557" s="24">
        <f t="shared" si="201"/>
        <v>6.395614435815441E-3</v>
      </c>
      <c r="L557" s="24"/>
      <c r="M557" s="24">
        <f t="shared" si="202"/>
        <v>4.5682960255824577E-4</v>
      </c>
      <c r="N557" s="24">
        <f t="shared" si="202"/>
        <v>2.2841480127912289E-4</v>
      </c>
      <c r="O557" s="24">
        <f t="shared" si="202"/>
        <v>1.8044769301050707E-2</v>
      </c>
      <c r="P557" s="24">
        <f t="shared" si="196"/>
        <v>0.58839652809502052</v>
      </c>
      <c r="Q557" s="25">
        <f t="shared" si="197"/>
        <v>1</v>
      </c>
    </row>
    <row r="558" spans="1:30" s="22" customFormat="1" x14ac:dyDescent="0.25">
      <c r="A558" s="64" t="s">
        <v>97</v>
      </c>
      <c r="B558" s="24">
        <f t="shared" si="198"/>
        <v>2.3868110236220472E-2</v>
      </c>
      <c r="C558" s="24"/>
      <c r="D558" s="24">
        <f t="shared" si="199"/>
        <v>8.8090551181102358E-2</v>
      </c>
      <c r="E558" s="24">
        <f t="shared" si="199"/>
        <v>0.14099409448818898</v>
      </c>
      <c r="F558" s="24">
        <f t="shared" si="199"/>
        <v>8.9074803149606294E-2</v>
      </c>
      <c r="G558" s="24"/>
      <c r="H558" s="24">
        <f t="shared" si="200"/>
        <v>2.3868110236220472E-2</v>
      </c>
      <c r="I558" s="24">
        <f t="shared" si="200"/>
        <v>1.6978346456692914E-2</v>
      </c>
      <c r="J558" s="24"/>
      <c r="K558" s="24">
        <f t="shared" si="201"/>
        <v>9.1043307086614168E-3</v>
      </c>
      <c r="L558" s="24"/>
      <c r="M558" s="24">
        <f t="shared" si="202"/>
        <v>1.968503937007874E-3</v>
      </c>
      <c r="N558" s="24">
        <f t="shared" si="202"/>
        <v>4.921259842519685E-4</v>
      </c>
      <c r="O558" s="24">
        <f t="shared" si="202"/>
        <v>1.3779527559055118E-2</v>
      </c>
      <c r="P558" s="24">
        <f t="shared" si="196"/>
        <v>0.59178149606299213</v>
      </c>
      <c r="Q558" s="25">
        <f t="shared" si="197"/>
        <v>1</v>
      </c>
    </row>
    <row r="559" spans="1:30" s="22" customFormat="1" x14ac:dyDescent="0.25">
      <c r="A559" s="64" t="s">
        <v>98</v>
      </c>
      <c r="B559" s="24">
        <f t="shared" si="198"/>
        <v>2.2426470588235294E-2</v>
      </c>
      <c r="C559" s="24"/>
      <c r="D559" s="24">
        <f t="shared" si="199"/>
        <v>8.6580882352941174E-2</v>
      </c>
      <c r="E559" s="24">
        <f t="shared" si="199"/>
        <v>0.14871323529411765</v>
      </c>
      <c r="F559" s="24">
        <f t="shared" si="199"/>
        <v>0.10422794117647059</v>
      </c>
      <c r="G559" s="24"/>
      <c r="H559" s="24">
        <f t="shared" si="200"/>
        <v>3.1433823529411764E-2</v>
      </c>
      <c r="I559" s="24">
        <f t="shared" si="200"/>
        <v>2.3161764705882354E-2</v>
      </c>
      <c r="J559" s="24"/>
      <c r="K559" s="24">
        <f t="shared" si="201"/>
        <v>1.1948529411764705E-2</v>
      </c>
      <c r="L559" s="24"/>
      <c r="M559" s="24">
        <f t="shared" si="202"/>
        <v>3.3088235294117647E-3</v>
      </c>
      <c r="N559" s="24">
        <f t="shared" si="202"/>
        <v>0</v>
      </c>
      <c r="O559" s="24">
        <f t="shared" si="202"/>
        <v>1.3235294117647059E-2</v>
      </c>
      <c r="P559" s="24">
        <f t="shared" si="196"/>
        <v>0.55496323529411762</v>
      </c>
      <c r="Q559" s="25">
        <f t="shared" si="197"/>
        <v>1</v>
      </c>
    </row>
    <row r="560" spans="1:30" s="22" customFormat="1" x14ac:dyDescent="0.25">
      <c r="A560" s="64" t="s">
        <v>99</v>
      </c>
      <c r="B560" s="24">
        <f t="shared" si="198"/>
        <v>1.9295774647887325E-2</v>
      </c>
      <c r="C560" s="24"/>
      <c r="D560" s="24">
        <f t="shared" si="199"/>
        <v>8.4507042253521125E-2</v>
      </c>
      <c r="E560" s="24">
        <f t="shared" si="199"/>
        <v>0.1508450704225352</v>
      </c>
      <c r="F560" s="24">
        <f t="shared" si="199"/>
        <v>0.1076056338028169</v>
      </c>
      <c r="G560" s="24"/>
      <c r="H560" s="24">
        <f t="shared" si="200"/>
        <v>3.4507042253521129E-2</v>
      </c>
      <c r="I560" s="24">
        <f t="shared" si="200"/>
        <v>2.9295774647887324E-2</v>
      </c>
      <c r="J560" s="24"/>
      <c r="K560" s="24">
        <f t="shared" si="201"/>
        <v>1.704225352112676E-2</v>
      </c>
      <c r="L560" s="24"/>
      <c r="M560" s="24">
        <f t="shared" si="202"/>
        <v>3.2394366197183097E-3</v>
      </c>
      <c r="N560" s="24">
        <f t="shared" si="202"/>
        <v>2.8169014084507044E-4</v>
      </c>
      <c r="O560" s="24">
        <f t="shared" si="202"/>
        <v>1.5774647887323943E-2</v>
      </c>
      <c r="P560" s="24">
        <f t="shared" si="196"/>
        <v>0.5376056338028169</v>
      </c>
      <c r="Q560" s="25">
        <f t="shared" si="197"/>
        <v>1</v>
      </c>
    </row>
    <row r="561" spans="1:30" s="22" customFormat="1" x14ac:dyDescent="0.25">
      <c r="A561" s="64" t="s">
        <v>479</v>
      </c>
      <c r="B561" s="24">
        <f t="shared" si="198"/>
        <v>2.3265519040166927E-2</v>
      </c>
      <c r="C561" s="24"/>
      <c r="D561" s="24">
        <f t="shared" si="199"/>
        <v>8.1690140845070425E-2</v>
      </c>
      <c r="E561" s="24">
        <f t="shared" si="199"/>
        <v>0.15190401669274908</v>
      </c>
      <c r="F561" s="24">
        <f t="shared" si="199"/>
        <v>0.10871152842983829</v>
      </c>
      <c r="G561" s="24"/>
      <c r="H561" s="24">
        <f t="shared" si="200"/>
        <v>3.9019300991131975E-2</v>
      </c>
      <c r="I561" s="24">
        <f t="shared" si="200"/>
        <v>3.7245696400625979E-2</v>
      </c>
      <c r="J561" s="24"/>
      <c r="K561" s="24">
        <f t="shared" si="201"/>
        <v>1.8675013041210223E-2</v>
      </c>
      <c r="L561" s="24"/>
      <c r="M561" s="24">
        <f t="shared" si="202"/>
        <v>2.6082420448617634E-3</v>
      </c>
      <c r="N561" s="24">
        <f t="shared" si="202"/>
        <v>1.0432968179447053E-4</v>
      </c>
      <c r="O561" s="24">
        <f t="shared" si="202"/>
        <v>1.4919144496609285E-2</v>
      </c>
      <c r="P561" s="24">
        <f t="shared" si="196"/>
        <v>0.52185706833594159</v>
      </c>
      <c r="Q561" s="25">
        <f t="shared" si="197"/>
        <v>1</v>
      </c>
    </row>
    <row r="562" spans="1:30" s="22" customFormat="1" x14ac:dyDescent="0.25">
      <c r="A562" s="209" t="s">
        <v>101</v>
      </c>
      <c r="B562" s="209"/>
      <c r="C562" s="209"/>
      <c r="D562" s="209"/>
      <c r="E562" s="209"/>
      <c r="F562" s="209"/>
      <c r="G562" s="209"/>
      <c r="H562" s="209"/>
      <c r="I562" s="209"/>
      <c r="J562" s="209"/>
      <c r="K562" s="209"/>
      <c r="L562" s="209"/>
      <c r="M562" s="209"/>
      <c r="N562" s="209"/>
      <c r="O562" s="209"/>
      <c r="P562" s="209"/>
      <c r="Q562" s="209"/>
    </row>
    <row r="563" spans="1:30" s="22" customFormat="1" x14ac:dyDescent="0.25">
      <c r="A563" s="64" t="s">
        <v>61</v>
      </c>
      <c r="C563" s="24">
        <f t="shared" ref="C563:C577" si="203">C541-C540</f>
        <v>-1.2957973592107486E-2</v>
      </c>
      <c r="G563" s="24">
        <f t="shared" ref="G563:G577" si="204">G541-G540</f>
        <v>-1.308365140935755E-5</v>
      </c>
      <c r="H563" s="10"/>
      <c r="J563" s="24">
        <f t="shared" ref="J563:J577" si="205">J541-J540</f>
        <v>-5.4674710146655845E-4</v>
      </c>
      <c r="L563" s="24">
        <f t="shared" ref="L563:L577" si="206">L541-L540</f>
        <v>1.8753358292952823E-3</v>
      </c>
      <c r="P563" s="24">
        <f t="shared" ref="P563:Q577" si="207">P541-P540</f>
        <v>1.1642468515688176E-2</v>
      </c>
      <c r="Q563" s="25">
        <f t="shared" si="207"/>
        <v>0</v>
      </c>
    </row>
    <row r="564" spans="1:30" s="22" customFormat="1" x14ac:dyDescent="0.25">
      <c r="A564" s="64" t="s">
        <v>62</v>
      </c>
      <c r="C564" s="24">
        <f t="shared" si="203"/>
        <v>-2.0414070918089666E-2</v>
      </c>
      <c r="G564" s="24">
        <f t="shared" si="204"/>
        <v>-6.517201368151794E-3</v>
      </c>
      <c r="H564" s="10"/>
      <c r="J564" s="24">
        <f t="shared" si="205"/>
        <v>-6.2191931055167321E-4</v>
      </c>
      <c r="L564" s="24">
        <f t="shared" si="206"/>
        <v>-4.0756745075188764E-3</v>
      </c>
      <c r="P564" s="24">
        <f t="shared" si="207"/>
        <v>3.1628866104311926E-2</v>
      </c>
      <c r="Q564" s="25">
        <f t="shared" si="207"/>
        <v>0</v>
      </c>
    </row>
    <row r="565" spans="1:30" s="22" customFormat="1" x14ac:dyDescent="0.25">
      <c r="A565" s="64" t="s">
        <v>63</v>
      </c>
      <c r="C565" s="24">
        <f t="shared" si="203"/>
        <v>-3.3380662462000721E-2</v>
      </c>
      <c r="G565" s="24">
        <f t="shared" si="204"/>
        <v>2.6974238710404629E-3</v>
      </c>
      <c r="H565" s="10"/>
      <c r="J565" s="24">
        <f t="shared" si="205"/>
        <v>3.8886711225583244E-4</v>
      </c>
      <c r="L565" s="24">
        <f t="shared" si="206"/>
        <v>1.1298427540169477E-3</v>
      </c>
      <c r="P565" s="24">
        <f t="shared" si="207"/>
        <v>2.9164528724687555E-2</v>
      </c>
      <c r="Q565" s="25">
        <f t="shared" si="207"/>
        <v>0</v>
      </c>
    </row>
    <row r="566" spans="1:30" s="22" customFormat="1" x14ac:dyDescent="0.25">
      <c r="A566" s="64" t="s">
        <v>64</v>
      </c>
      <c r="C566" s="24">
        <f t="shared" si="203"/>
        <v>3.1096766139436294E-2</v>
      </c>
      <c r="G566" s="24">
        <f t="shared" si="204"/>
        <v>2.1156920054481304E-3</v>
      </c>
      <c r="H566" s="10"/>
      <c r="J566" s="24">
        <f t="shared" si="205"/>
        <v>1.3322599042524946E-3</v>
      </c>
      <c r="L566" s="24">
        <f t="shared" si="206"/>
        <v>-2.0397291633663002E-3</v>
      </c>
      <c r="P566" s="24">
        <f t="shared" si="207"/>
        <v>-3.2504988885770691E-2</v>
      </c>
      <c r="Q566" s="25">
        <f t="shared" si="207"/>
        <v>0</v>
      </c>
    </row>
    <row r="567" spans="1:30" s="22" customFormat="1" x14ac:dyDescent="0.25">
      <c r="A567" s="64" t="s">
        <v>65</v>
      </c>
      <c r="C567" s="24">
        <f t="shared" si="203"/>
        <v>2.3301360628291801E-2</v>
      </c>
      <c r="G567" s="24">
        <f t="shared" si="204"/>
        <v>6.4670231562217947E-3</v>
      </c>
      <c r="H567" s="10"/>
      <c r="J567" s="24">
        <f t="shared" si="205"/>
        <v>3.1619321162932182E-3</v>
      </c>
      <c r="L567" s="24">
        <f t="shared" si="206"/>
        <v>2.2246985092540077E-4</v>
      </c>
      <c r="P567" s="24">
        <f t="shared" si="207"/>
        <v>-3.3152785751732194E-2</v>
      </c>
      <c r="Q567" s="25">
        <f t="shared" si="207"/>
        <v>0</v>
      </c>
    </row>
    <row r="568" spans="1:30" s="22" customFormat="1" x14ac:dyDescent="0.25">
      <c r="A568" s="64" t="s">
        <v>66</v>
      </c>
      <c r="C568" s="24">
        <f t="shared" si="203"/>
        <v>3.0762648214643529E-2</v>
      </c>
      <c r="G568" s="24">
        <f t="shared" si="204"/>
        <v>7.1476599133251523E-3</v>
      </c>
      <c r="H568" s="10"/>
      <c r="J568" s="24">
        <f t="shared" si="205"/>
        <v>2.0641072608054561E-3</v>
      </c>
      <c r="L568" s="24">
        <f t="shared" si="206"/>
        <v>-3.0840164961418734E-5</v>
      </c>
      <c r="P568" s="24">
        <f t="shared" si="207"/>
        <v>-3.9943575223812644E-2</v>
      </c>
      <c r="Q568" s="25">
        <f t="shared" si="207"/>
        <v>0</v>
      </c>
    </row>
    <row r="569" spans="1:30" s="22" customFormat="1" x14ac:dyDescent="0.25">
      <c r="A569" s="64" t="s">
        <v>69</v>
      </c>
      <c r="C569" s="24">
        <f t="shared" si="203"/>
        <v>5.7624978190937703E-3</v>
      </c>
      <c r="G569" s="24">
        <f t="shared" si="204"/>
        <v>7.073925610033803E-3</v>
      </c>
      <c r="H569" s="10"/>
      <c r="J569" s="24">
        <f t="shared" si="205"/>
        <v>3.1196511102174664E-3</v>
      </c>
      <c r="L569" s="24">
        <f t="shared" si="206"/>
        <v>7.6826566595669839E-4</v>
      </c>
      <c r="P569" s="24">
        <f t="shared" si="207"/>
        <v>-1.672434020530178E-2</v>
      </c>
      <c r="Q569" s="25">
        <f t="shared" si="207"/>
        <v>0</v>
      </c>
    </row>
    <row r="570" spans="1:30" s="22" customFormat="1" x14ac:dyDescent="0.25">
      <c r="A570" s="64" t="s">
        <v>70</v>
      </c>
      <c r="C570" s="24">
        <f t="shared" si="203"/>
        <v>9.7348356625465149E-4</v>
      </c>
      <c r="G570" s="24">
        <f t="shared" si="204"/>
        <v>-2.293618383585376E-3</v>
      </c>
      <c r="H570" s="10"/>
      <c r="J570" s="24">
        <f t="shared" si="205"/>
        <v>-2.0819672669302163E-3</v>
      </c>
      <c r="L570" s="24">
        <f t="shared" si="206"/>
        <v>-5.4512848303082452E-4</v>
      </c>
      <c r="P570" s="24">
        <f t="shared" si="207"/>
        <v>3.9472305672917374E-3</v>
      </c>
      <c r="Q570" s="25">
        <f t="shared" si="207"/>
        <v>0</v>
      </c>
    </row>
    <row r="571" spans="1:30" s="22" customFormat="1" x14ac:dyDescent="0.25">
      <c r="A571" s="64" t="s">
        <v>71</v>
      </c>
      <c r="C571" s="24">
        <f t="shared" si="203"/>
        <v>-2.7380198833631297E-2</v>
      </c>
      <c r="G571" s="24">
        <f t="shared" si="204"/>
        <v>1.0038603412748162E-3</v>
      </c>
      <c r="H571" s="10"/>
      <c r="J571" s="24">
        <f t="shared" si="205"/>
        <v>3.4342187726134083E-3</v>
      </c>
      <c r="L571" s="24">
        <f t="shared" si="206"/>
        <v>-4.0011824396717511E-5</v>
      </c>
      <c r="P571" s="24">
        <f t="shared" si="207"/>
        <v>2.2982131544139861E-2</v>
      </c>
      <c r="Q571" s="25">
        <f t="shared" si="207"/>
        <v>0</v>
      </c>
    </row>
    <row r="572" spans="1:30" s="22" customFormat="1" x14ac:dyDescent="0.25">
      <c r="A572" s="64" t="s">
        <v>72</v>
      </c>
      <c r="C572" s="24">
        <f t="shared" si="203"/>
        <v>3.6449155729059712E-3</v>
      </c>
      <c r="G572" s="24">
        <f t="shared" si="204"/>
        <v>6.9102207242815461E-3</v>
      </c>
      <c r="H572" s="10"/>
      <c r="I572" s="10"/>
      <c r="J572" s="24">
        <f t="shared" si="205"/>
        <v>-5.638790933277741E-4</v>
      </c>
      <c r="K572" s="10"/>
      <c r="L572" s="24">
        <f t="shared" si="206"/>
        <v>1.1802002837593283E-4</v>
      </c>
      <c r="M572" s="11"/>
      <c r="N572" s="10"/>
      <c r="P572" s="24">
        <f t="shared" si="207"/>
        <v>-1.0109277232235758E-2</v>
      </c>
      <c r="Q572" s="25">
        <f t="shared" si="207"/>
        <v>0</v>
      </c>
    </row>
    <row r="573" spans="1:30" s="22" customFormat="1" x14ac:dyDescent="0.25">
      <c r="A573" s="64" t="s">
        <v>73</v>
      </c>
      <c r="C573" s="24">
        <f t="shared" si="203"/>
        <v>-3.7362440987871448E-2</v>
      </c>
      <c r="G573" s="24">
        <f t="shared" si="204"/>
        <v>2.473358938295811E-4</v>
      </c>
      <c r="H573" s="10"/>
      <c r="I573" s="10"/>
      <c r="J573" s="24">
        <f t="shared" si="205"/>
        <v>2.9839658502697781E-3</v>
      </c>
      <c r="K573" s="10"/>
      <c r="L573" s="24">
        <f t="shared" si="206"/>
        <v>9.2145488696748507E-5</v>
      </c>
      <c r="M573" s="10"/>
      <c r="N573" s="10"/>
      <c r="O573" s="10"/>
      <c r="P573" s="24">
        <f t="shared" si="207"/>
        <v>3.4038993755075353E-2</v>
      </c>
      <c r="Q573" s="25">
        <f t="shared" si="207"/>
        <v>0</v>
      </c>
      <c r="R573" s="10"/>
      <c r="S573" s="10"/>
      <c r="T573" s="10"/>
      <c r="U573" s="10"/>
      <c r="V573" s="10"/>
      <c r="W573" s="10"/>
      <c r="X573" s="10"/>
      <c r="Y573" s="10"/>
      <c r="Z573" s="10"/>
      <c r="AA573" s="10"/>
      <c r="AB573" s="10"/>
      <c r="AC573" s="10"/>
      <c r="AD573" s="10"/>
    </row>
    <row r="574" spans="1:30" s="22" customFormat="1" x14ac:dyDescent="0.25">
      <c r="A574" s="64" t="s">
        <v>74</v>
      </c>
      <c r="C574" s="24">
        <f t="shared" si="203"/>
        <v>7.4677812893198525E-3</v>
      </c>
      <c r="G574" s="24">
        <f t="shared" si="204"/>
        <v>3.6132713841519337E-3</v>
      </c>
      <c r="H574" s="10"/>
      <c r="I574" s="10"/>
      <c r="J574" s="24">
        <f t="shared" si="205"/>
        <v>3.0538510913389848E-3</v>
      </c>
      <c r="K574" s="10"/>
      <c r="L574" s="24">
        <f t="shared" si="206"/>
        <v>3.1069834333901725E-4</v>
      </c>
      <c r="M574" s="10"/>
      <c r="N574" s="10"/>
      <c r="O574" s="10"/>
      <c r="P574" s="24">
        <f t="shared" si="207"/>
        <v>-1.4445602108149824E-2</v>
      </c>
      <c r="Q574" s="25">
        <f t="shared" si="207"/>
        <v>0</v>
      </c>
      <c r="R574" s="10"/>
      <c r="S574" s="10"/>
      <c r="T574" s="10"/>
      <c r="U574" s="10"/>
      <c r="V574" s="10"/>
      <c r="W574" s="10"/>
      <c r="X574" s="10"/>
      <c r="Y574" s="10"/>
      <c r="Z574" s="10"/>
      <c r="AA574" s="10"/>
      <c r="AB574" s="10"/>
      <c r="AC574" s="10"/>
      <c r="AD574" s="10"/>
    </row>
    <row r="575" spans="1:30" s="22" customFormat="1" x14ac:dyDescent="0.25">
      <c r="A575" s="64" t="s">
        <v>75</v>
      </c>
      <c r="C575" s="24">
        <f t="shared" si="203"/>
        <v>2.9834705927578919E-2</v>
      </c>
      <c r="G575" s="24">
        <f t="shared" si="204"/>
        <v>1.222447217027775E-2</v>
      </c>
      <c r="H575" s="10"/>
      <c r="I575" s="10"/>
      <c r="J575" s="24">
        <f t="shared" si="205"/>
        <v>1.9979380848616189E-3</v>
      </c>
      <c r="K575" s="10"/>
      <c r="L575" s="24">
        <f t="shared" si="206"/>
        <v>4.6282712434224382E-5</v>
      </c>
      <c r="M575" s="11"/>
      <c r="N575" s="10"/>
      <c r="P575" s="24">
        <f t="shared" si="207"/>
        <v>-4.4103398895152468E-2</v>
      </c>
      <c r="Q575" s="25">
        <f t="shared" si="207"/>
        <v>0</v>
      </c>
    </row>
    <row r="576" spans="1:30" s="22" customFormat="1" x14ac:dyDescent="0.25">
      <c r="A576" s="64" t="s">
        <v>76</v>
      </c>
      <c r="C576" s="24">
        <f t="shared" si="203"/>
        <v>1.6052216139812503E-2</v>
      </c>
      <c r="G576" s="24">
        <f t="shared" si="204"/>
        <v>8.8700390597613588E-3</v>
      </c>
      <c r="H576" s="10"/>
      <c r="I576" s="10"/>
      <c r="J576" s="24">
        <f t="shared" si="205"/>
        <v>4.0889050776078059E-3</v>
      </c>
      <c r="K576" s="10"/>
      <c r="L576" s="24">
        <f t="shared" si="206"/>
        <v>1.36995243041649E-3</v>
      </c>
      <c r="M576" s="11"/>
      <c r="N576" s="10"/>
      <c r="P576" s="24">
        <f t="shared" si="207"/>
        <v>-3.0381112707598135E-2</v>
      </c>
      <c r="Q576" s="25">
        <f t="shared" si="207"/>
        <v>0</v>
      </c>
    </row>
    <row r="577" spans="1:33" s="22" customFormat="1" x14ac:dyDescent="0.25">
      <c r="A577" s="23" t="s">
        <v>77</v>
      </c>
      <c r="B577" s="24"/>
      <c r="C577" s="24">
        <f t="shared" si="203"/>
        <v>-1.0759130847672493E-2</v>
      </c>
      <c r="G577" s="24">
        <f t="shared" si="204"/>
        <v>-5.2995281343206496E-3</v>
      </c>
      <c r="H577" s="10"/>
      <c r="I577" s="10"/>
      <c r="J577" s="24">
        <f t="shared" si="205"/>
        <v>9.8341618246670232E-4</v>
      </c>
      <c r="K577" s="10"/>
      <c r="L577" s="24">
        <f t="shared" si="206"/>
        <v>7.0783725594665125E-4</v>
      </c>
      <c r="M577" s="11"/>
      <c r="N577" s="10"/>
      <c r="P577" s="24">
        <f t="shared" si="207"/>
        <v>1.4367405543579737E-2</v>
      </c>
      <c r="Q577" s="25">
        <f t="shared" si="207"/>
        <v>0</v>
      </c>
    </row>
    <row r="578" spans="1:33" s="22" customFormat="1" x14ac:dyDescent="0.25">
      <c r="A578" s="23" t="s">
        <v>95</v>
      </c>
      <c r="B578" s="24"/>
      <c r="C578" s="24"/>
      <c r="D578" s="24"/>
      <c r="E578" s="24"/>
      <c r="F578" s="24"/>
      <c r="G578" s="24"/>
      <c r="H578" s="24"/>
      <c r="I578" s="24"/>
      <c r="J578" s="24"/>
      <c r="K578" s="24"/>
      <c r="L578" s="24"/>
      <c r="M578" s="24"/>
      <c r="N578" s="24"/>
      <c r="O578" s="24"/>
      <c r="P578" s="24">
        <f>P556-P554</f>
        <v>6.1347237667674137E-2</v>
      </c>
      <c r="Q578" s="25">
        <f>Q556-Q554</f>
        <v>0</v>
      </c>
    </row>
    <row r="579" spans="1:33" s="22" customFormat="1" x14ac:dyDescent="0.25">
      <c r="A579" s="64" t="s">
        <v>96</v>
      </c>
      <c r="B579" s="24">
        <f>B557-B556</f>
        <v>6.0631118769914026E-3</v>
      </c>
      <c r="C579" s="24"/>
      <c r="D579" s="24">
        <f t="shared" ref="D579:Q583" si="208">D557-D556</f>
        <v>7.0403802672742433E-3</v>
      </c>
      <c r="E579" s="24">
        <f t="shared" si="208"/>
        <v>5.1494526718749156E-3</v>
      </c>
      <c r="F579" s="24">
        <f t="shared" si="208"/>
        <v>-1.7209175914092906E-2</v>
      </c>
      <c r="G579" s="24"/>
      <c r="H579" s="24">
        <f t="shared" si="208"/>
        <v>2.5674980194412798E-3</v>
      </c>
      <c r="I579" s="24">
        <f t="shared" si="208"/>
        <v>-8.3877384621612091E-3</v>
      </c>
      <c r="J579" s="24"/>
      <c r="K579" s="24">
        <f t="shared" si="208"/>
        <v>-1.6596214675217288E-3</v>
      </c>
      <c r="L579" s="24"/>
      <c r="M579" s="24">
        <f t="shared" si="208"/>
        <v>-2.9954143560148266E-3</v>
      </c>
      <c r="N579" s="24">
        <f t="shared" si="208"/>
        <v>-3.469591918163892E-4</v>
      </c>
      <c r="O579" s="24">
        <f t="shared" si="208"/>
        <v>1.9342974943763677E-3</v>
      </c>
      <c r="P579" s="24">
        <f t="shared" si="208"/>
        <v>7.8441690616488646E-3</v>
      </c>
      <c r="Q579" s="25">
        <f t="shared" si="208"/>
        <v>0</v>
      </c>
    </row>
    <row r="580" spans="1:33" s="22" customFormat="1" x14ac:dyDescent="0.25">
      <c r="A580" s="64" t="s">
        <v>97</v>
      </c>
      <c r="B580" s="24">
        <f>B558-B557</f>
        <v>3.9960225249367799E-3</v>
      </c>
      <c r="C580" s="24"/>
      <c r="D580" s="24">
        <f t="shared" si="208"/>
        <v>-7.7562112639081859E-5</v>
      </c>
      <c r="E580" s="24">
        <f t="shared" si="208"/>
        <v>-1.4327970381614596E-2</v>
      </c>
      <c r="F580" s="24">
        <f t="shared" si="208"/>
        <v>5.0181562788890743E-3</v>
      </c>
      <c r="G580" s="24"/>
      <c r="H580" s="24">
        <f t="shared" si="208"/>
        <v>-1.7143475070412924E-3</v>
      </c>
      <c r="I580" s="24">
        <f t="shared" si="208"/>
        <v>3.5018731812246646E-3</v>
      </c>
      <c r="J580" s="24"/>
      <c r="K580" s="24">
        <f t="shared" si="208"/>
        <v>2.7087162728459757E-3</v>
      </c>
      <c r="L580" s="24"/>
      <c r="M580" s="24">
        <f t="shared" si="208"/>
        <v>1.5116743344496283E-3</v>
      </c>
      <c r="N580" s="24">
        <f t="shared" si="208"/>
        <v>2.6371118297284561E-4</v>
      </c>
      <c r="O580" s="24">
        <f t="shared" si="208"/>
        <v>-4.2652417419955894E-3</v>
      </c>
      <c r="P580" s="24">
        <f t="shared" si="208"/>
        <v>3.3849679679716083E-3</v>
      </c>
      <c r="Q580" s="25">
        <f t="shared" si="208"/>
        <v>0</v>
      </c>
    </row>
    <row r="581" spans="1:33" s="22" customFormat="1" x14ac:dyDescent="0.25">
      <c r="A581" s="64" t="s">
        <v>98</v>
      </c>
      <c r="B581" s="24">
        <f>B559-B558</f>
        <v>-1.4416396479851774E-3</v>
      </c>
      <c r="C581" s="24"/>
      <c r="D581" s="24">
        <f t="shared" si="208"/>
        <v>-1.5096688281611842E-3</v>
      </c>
      <c r="E581" s="24">
        <f t="shared" si="208"/>
        <v>7.7191408059286704E-3</v>
      </c>
      <c r="F581" s="24">
        <f t="shared" si="208"/>
        <v>1.5153138026864299E-2</v>
      </c>
      <c r="G581" s="24"/>
      <c r="H581" s="24">
        <f t="shared" si="208"/>
        <v>7.5657132931912924E-3</v>
      </c>
      <c r="I581" s="24">
        <f t="shared" si="208"/>
        <v>6.1834182491894395E-3</v>
      </c>
      <c r="J581" s="24"/>
      <c r="K581" s="24">
        <f t="shared" si="208"/>
        <v>2.8441987031032883E-3</v>
      </c>
      <c r="L581" s="24"/>
      <c r="M581" s="24">
        <f t="shared" si="208"/>
        <v>1.3403195924038907E-3</v>
      </c>
      <c r="N581" s="24">
        <f t="shared" si="208"/>
        <v>-4.921259842519685E-4</v>
      </c>
      <c r="O581" s="24">
        <f t="shared" si="208"/>
        <v>-5.4423344140805928E-4</v>
      </c>
      <c r="P581" s="24">
        <f t="shared" si="208"/>
        <v>-3.6818260768874511E-2</v>
      </c>
      <c r="Q581" s="25">
        <f t="shared" si="208"/>
        <v>0</v>
      </c>
    </row>
    <row r="582" spans="1:33" s="22" customFormat="1" x14ac:dyDescent="0.25">
      <c r="A582" s="64" t="s">
        <v>99</v>
      </c>
      <c r="B582" s="24">
        <f>B560-B559</f>
        <v>-3.1306959403479689E-3</v>
      </c>
      <c r="C582" s="24"/>
      <c r="D582" s="24">
        <f t="shared" si="208"/>
        <v>-2.073840099420049E-3</v>
      </c>
      <c r="E582" s="24">
        <f t="shared" si="208"/>
        <v>2.131835128417553E-3</v>
      </c>
      <c r="F582" s="24">
        <f t="shared" si="208"/>
        <v>3.3776926263463097E-3</v>
      </c>
      <c r="G582" s="24"/>
      <c r="H582" s="24">
        <f t="shared" si="208"/>
        <v>3.0732187241093653E-3</v>
      </c>
      <c r="I582" s="24">
        <f t="shared" si="208"/>
        <v>6.1340099420049699E-3</v>
      </c>
      <c r="J582" s="24"/>
      <c r="K582" s="24">
        <f t="shared" si="208"/>
        <v>5.093724109362055E-3</v>
      </c>
      <c r="L582" s="24"/>
      <c r="M582" s="24">
        <f t="shared" si="208"/>
        <v>-6.9386909693454953E-5</v>
      </c>
      <c r="N582" s="24">
        <f t="shared" si="208"/>
        <v>2.8169014084507044E-4</v>
      </c>
      <c r="O582" s="24">
        <f t="shared" si="208"/>
        <v>2.5393537696768841E-3</v>
      </c>
      <c r="P582" s="24">
        <f t="shared" si="208"/>
        <v>-1.7357601491300723E-2</v>
      </c>
      <c r="Q582" s="25">
        <f t="shared" si="208"/>
        <v>0</v>
      </c>
    </row>
    <row r="583" spans="1:33" s="22" customFormat="1" x14ac:dyDescent="0.25">
      <c r="A583" s="64" t="s">
        <v>479</v>
      </c>
      <c r="B583" s="24">
        <f>B561-B560</f>
        <v>3.9697443922796019E-3</v>
      </c>
      <c r="C583" s="24"/>
      <c r="D583" s="24">
        <f t="shared" si="208"/>
        <v>-2.8169014084507005E-3</v>
      </c>
      <c r="E583" s="24">
        <f t="shared" si="208"/>
        <v>1.0589462702138841E-3</v>
      </c>
      <c r="F583" s="24">
        <f t="shared" si="208"/>
        <v>1.1058946270213893E-3</v>
      </c>
      <c r="G583" s="24"/>
      <c r="H583" s="24">
        <f t="shared" si="208"/>
        <v>4.5122587376108456E-3</v>
      </c>
      <c r="I583" s="24">
        <f t="shared" si="208"/>
        <v>7.9499217527386548E-3</v>
      </c>
      <c r="J583" s="24"/>
      <c r="K583" s="24">
        <f t="shared" si="208"/>
        <v>1.6327595200834634E-3</v>
      </c>
      <c r="L583" s="24"/>
      <c r="M583" s="24">
        <f t="shared" si="208"/>
        <v>-6.3119457485654633E-4</v>
      </c>
      <c r="N583" s="24">
        <f t="shared" si="208"/>
        <v>-1.7736045905059991E-4</v>
      </c>
      <c r="O583" s="24">
        <f t="shared" si="208"/>
        <v>-8.5550339071465732E-4</v>
      </c>
      <c r="P583" s="24">
        <f t="shared" si="208"/>
        <v>-1.5748565466875308E-2</v>
      </c>
      <c r="Q583" s="25">
        <f t="shared" si="208"/>
        <v>0</v>
      </c>
    </row>
    <row r="584" spans="1:33" s="22" customFormat="1" x14ac:dyDescent="0.25">
      <c r="A584" s="64"/>
      <c r="B584" s="24"/>
      <c r="C584" s="24"/>
      <c r="D584" s="24"/>
      <c r="E584" s="24"/>
      <c r="F584" s="24"/>
      <c r="G584" s="24"/>
      <c r="H584" s="24"/>
      <c r="I584" s="24"/>
      <c r="J584" s="24"/>
      <c r="K584" s="24"/>
      <c r="L584" s="24"/>
      <c r="M584" s="24"/>
      <c r="N584" s="24"/>
      <c r="O584" s="24"/>
      <c r="P584" s="24"/>
      <c r="Q584" s="25"/>
    </row>
    <row r="585" spans="1:33" s="22" customFormat="1" ht="21.95" customHeight="1" x14ac:dyDescent="0.25">
      <c r="A585" s="35" t="str">
        <f>+A485</f>
        <v xml:space="preserve">Note 1: 2019-2020* data is for the period 1 July 2019 to 27 March 2020 due to discontinuation of Form EX01 on 27 March 2020. </v>
      </c>
      <c r="B585" s="64"/>
      <c r="C585" s="64"/>
      <c r="D585" s="64"/>
      <c r="E585" s="64"/>
      <c r="F585" s="64"/>
      <c r="G585" s="64"/>
      <c r="H585" s="64"/>
      <c r="I585" s="24"/>
      <c r="J585" s="24"/>
      <c r="K585" s="24"/>
      <c r="L585" s="24"/>
      <c r="M585" s="24"/>
      <c r="N585" s="25"/>
      <c r="O585" s="10"/>
      <c r="P585" s="10"/>
      <c r="Q585" s="10"/>
      <c r="R585" s="10"/>
      <c r="S585" s="10"/>
      <c r="T585" s="10"/>
      <c r="U585" s="10"/>
      <c r="V585" s="10"/>
      <c r="W585" s="10"/>
      <c r="X585" s="10"/>
      <c r="Y585" s="10"/>
      <c r="Z585" s="10"/>
      <c r="AA585" s="10"/>
      <c r="AB585" s="10"/>
      <c r="AC585" s="10"/>
      <c r="AD585" s="10"/>
      <c r="AE585" s="10"/>
      <c r="AF585" s="10"/>
      <c r="AG585" s="10"/>
    </row>
    <row r="586" spans="1:33" s="22" customFormat="1" ht="15.75" customHeight="1" x14ac:dyDescent="0.25">
      <c r="A586" s="35" t="str">
        <f>+A486</f>
        <v>Note 2: 2019-2020** data is for the period 28 March 2020 (when the Initial Statutory Report was introduced) to 30 June 2020.</v>
      </c>
      <c r="B586" s="138"/>
      <c r="C586" s="138"/>
      <c r="D586" s="138"/>
      <c r="E586" s="138"/>
      <c r="F586" s="138"/>
      <c r="G586" s="86"/>
      <c r="H586" s="86"/>
      <c r="I586" s="64"/>
      <c r="J586" s="64"/>
      <c r="K586" s="64"/>
      <c r="L586" s="64"/>
      <c r="M586" s="64"/>
      <c r="N586" s="10"/>
    </row>
    <row r="587" spans="1:33" s="22" customFormat="1" ht="15.75" customHeight="1" x14ac:dyDescent="0.25">
      <c r="A587" s="35" t="s">
        <v>252</v>
      </c>
      <c r="B587" s="138"/>
      <c r="C587" s="138"/>
      <c r="D587" s="138"/>
      <c r="E587" s="138"/>
      <c r="F587" s="138"/>
      <c r="G587" s="86"/>
      <c r="H587" s="86"/>
      <c r="I587" s="64"/>
      <c r="J587" s="64"/>
      <c r="K587" s="64"/>
      <c r="L587" s="64"/>
      <c r="M587" s="64"/>
      <c r="N587" s="10"/>
    </row>
    <row r="588" spans="1:33" s="22" customFormat="1" ht="10.5" customHeight="1" x14ac:dyDescent="0.25">
      <c r="B588" s="113"/>
      <c r="C588" s="113"/>
      <c r="D588" s="113"/>
      <c r="E588" s="113"/>
      <c r="F588" s="113"/>
      <c r="G588" s="113"/>
      <c r="H588" s="113"/>
      <c r="I588" s="113"/>
      <c r="J588" s="113"/>
      <c r="K588" s="113"/>
      <c r="L588" s="113"/>
      <c r="M588" s="113"/>
      <c r="N588" s="10"/>
    </row>
    <row r="589" spans="1:33" s="22" customFormat="1" x14ac:dyDescent="0.25">
      <c r="A589" s="219" t="s">
        <v>253</v>
      </c>
      <c r="B589" s="219"/>
      <c r="C589" s="219"/>
      <c r="D589" s="219"/>
      <c r="E589" s="219"/>
      <c r="F589" s="219"/>
      <c r="G589" s="219"/>
      <c r="H589" s="219"/>
      <c r="I589" s="219"/>
      <c r="J589" s="2"/>
      <c r="K589" s="2"/>
      <c r="L589" s="2"/>
      <c r="M589" s="2"/>
      <c r="N589" s="2"/>
      <c r="O589" s="2"/>
    </row>
    <row r="590" spans="1:33" x14ac:dyDescent="0.25">
      <c r="A590" s="7"/>
      <c r="M590" s="8"/>
    </row>
    <row r="591" spans="1:33" x14ac:dyDescent="0.25">
      <c r="A591" s="7"/>
      <c r="M591" s="8"/>
    </row>
    <row r="592" spans="1:33" x14ac:dyDescent="0.25">
      <c r="A592" s="7"/>
      <c r="M592" s="8"/>
    </row>
    <row r="593" spans="1:13" x14ac:dyDescent="0.25">
      <c r="A593" s="7"/>
      <c r="M593" s="8"/>
    </row>
    <row r="594" spans="1:13" x14ac:dyDescent="0.25">
      <c r="A594" s="7"/>
      <c r="M594" s="8"/>
    </row>
    <row r="595" spans="1:13" x14ac:dyDescent="0.25">
      <c r="A595" s="7"/>
      <c r="M595" s="8"/>
    </row>
    <row r="596" spans="1:13" x14ac:dyDescent="0.25">
      <c r="A596" s="7"/>
      <c r="M596" s="8"/>
    </row>
    <row r="597" spans="1:13" x14ac:dyDescent="0.25">
      <c r="A597" s="7"/>
      <c r="M597" s="8"/>
    </row>
    <row r="598" spans="1:13" x14ac:dyDescent="0.25">
      <c r="A598" s="7"/>
      <c r="M598" s="8"/>
    </row>
    <row r="599" spans="1:13" x14ac:dyDescent="0.25">
      <c r="A599" s="7"/>
      <c r="M599" s="8"/>
    </row>
    <row r="600" spans="1:13" x14ac:dyDescent="0.25">
      <c r="A600" s="7"/>
      <c r="M600" s="8"/>
    </row>
    <row r="601" spans="1:13" x14ac:dyDescent="0.25">
      <c r="A601" s="7"/>
      <c r="M601" s="8"/>
    </row>
    <row r="602" spans="1:13" x14ac:dyDescent="0.25">
      <c r="A602" s="7"/>
      <c r="M602" s="8"/>
    </row>
    <row r="603" spans="1:13" x14ac:dyDescent="0.25">
      <c r="A603" s="7"/>
      <c r="M603" s="8"/>
    </row>
    <row r="604" spans="1:13" x14ac:dyDescent="0.25">
      <c r="A604" s="7"/>
      <c r="M604" s="8"/>
    </row>
    <row r="605" spans="1:13" x14ac:dyDescent="0.25">
      <c r="A605" s="7"/>
      <c r="M605" s="8"/>
    </row>
    <row r="606" spans="1:13" x14ac:dyDescent="0.25">
      <c r="A606" s="7"/>
      <c r="M606" s="8"/>
    </row>
    <row r="607" spans="1:13" x14ac:dyDescent="0.25">
      <c r="A607" s="7"/>
      <c r="M607" s="8"/>
    </row>
    <row r="608" spans="1:13" x14ac:dyDescent="0.25">
      <c r="A608" s="7"/>
      <c r="M608" s="8"/>
    </row>
    <row r="609" spans="1:1" x14ac:dyDescent="0.25">
      <c r="A609" s="5" t="s">
        <v>41</v>
      </c>
    </row>
    <row r="610" spans="1:1" x14ac:dyDescent="0.25">
      <c r="A610" s="5"/>
    </row>
    <row r="611" spans="1:1" x14ac:dyDescent="0.25">
      <c r="A611" s="5"/>
    </row>
    <row r="612" spans="1:1" x14ac:dyDescent="0.25">
      <c r="A612" s="5"/>
    </row>
    <row r="613" spans="1:1" x14ac:dyDescent="0.25">
      <c r="A613" s="5"/>
    </row>
    <row r="614" spans="1:1" x14ac:dyDescent="0.25">
      <c r="A614" s="5" t="s">
        <v>41</v>
      </c>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row r="859" spans="1:1" x14ac:dyDescent="0.25">
      <c r="A859" s="5"/>
    </row>
    <row r="860" spans="1:1" x14ac:dyDescent="0.25">
      <c r="A860" s="5"/>
    </row>
    <row r="861" spans="1:1" x14ac:dyDescent="0.25">
      <c r="A861" s="5"/>
    </row>
    <row r="862" spans="1:1" x14ac:dyDescent="0.25">
      <c r="A862" s="5"/>
    </row>
    <row r="863" spans="1:1" x14ac:dyDescent="0.25">
      <c r="A863" s="5"/>
    </row>
    <row r="864" spans="1:1" x14ac:dyDescent="0.25">
      <c r="A864" s="5"/>
    </row>
    <row r="865" spans="1:1" x14ac:dyDescent="0.25">
      <c r="A865" s="5"/>
    </row>
    <row r="866" spans="1:1" x14ac:dyDescent="0.25">
      <c r="A866" s="5"/>
    </row>
    <row r="867" spans="1:1" x14ac:dyDescent="0.25">
      <c r="A867" s="5"/>
    </row>
    <row r="868" spans="1:1" x14ac:dyDescent="0.25">
      <c r="A868" s="5"/>
    </row>
    <row r="869" spans="1:1" x14ac:dyDescent="0.25">
      <c r="A869" s="5"/>
    </row>
    <row r="870" spans="1:1" x14ac:dyDescent="0.25">
      <c r="A870" s="5"/>
    </row>
    <row r="871" spans="1:1" x14ac:dyDescent="0.25">
      <c r="A871" s="5"/>
    </row>
    <row r="872" spans="1:1" x14ac:dyDescent="0.25">
      <c r="A872" s="5"/>
    </row>
    <row r="873" spans="1:1" x14ac:dyDescent="0.25">
      <c r="A873" s="5"/>
    </row>
    <row r="874" spans="1:1" x14ac:dyDescent="0.25">
      <c r="A874" s="5"/>
    </row>
    <row r="875" spans="1:1" x14ac:dyDescent="0.25">
      <c r="A875" s="5"/>
    </row>
    <row r="876" spans="1:1" x14ac:dyDescent="0.25">
      <c r="A876" s="5"/>
    </row>
    <row r="877" spans="1:1" x14ac:dyDescent="0.25">
      <c r="A877" s="5"/>
    </row>
    <row r="878" spans="1:1" x14ac:dyDescent="0.25">
      <c r="A878" s="5"/>
    </row>
    <row r="879" spans="1:1" x14ac:dyDescent="0.25">
      <c r="A879" s="5"/>
    </row>
    <row r="880" spans="1:1" x14ac:dyDescent="0.25">
      <c r="A880" s="5"/>
    </row>
    <row r="881" spans="1:1" x14ac:dyDescent="0.25">
      <c r="A881" s="5"/>
    </row>
    <row r="882" spans="1:1" x14ac:dyDescent="0.25">
      <c r="A882" s="5"/>
    </row>
    <row r="883" spans="1:1" x14ac:dyDescent="0.25">
      <c r="A883" s="5"/>
    </row>
    <row r="884" spans="1:1" x14ac:dyDescent="0.25">
      <c r="A884" s="5"/>
    </row>
    <row r="885" spans="1:1" x14ac:dyDescent="0.25">
      <c r="A885" s="5"/>
    </row>
    <row r="886" spans="1:1" x14ac:dyDescent="0.25">
      <c r="A886" s="5"/>
    </row>
    <row r="887" spans="1:1" x14ac:dyDescent="0.25">
      <c r="A887" s="5"/>
    </row>
    <row r="888" spans="1:1" x14ac:dyDescent="0.25">
      <c r="A888" s="5"/>
    </row>
    <row r="889" spans="1:1" x14ac:dyDescent="0.25">
      <c r="A889" s="5"/>
    </row>
    <row r="890" spans="1:1" x14ac:dyDescent="0.25">
      <c r="A890" s="5"/>
    </row>
    <row r="891" spans="1:1" x14ac:dyDescent="0.25">
      <c r="A891" s="5"/>
    </row>
    <row r="892" spans="1:1" x14ac:dyDescent="0.25">
      <c r="A892" s="5"/>
    </row>
    <row r="893" spans="1:1" x14ac:dyDescent="0.25">
      <c r="A893" s="5"/>
    </row>
    <row r="894" spans="1:1" x14ac:dyDescent="0.25">
      <c r="A894" s="5"/>
    </row>
    <row r="895" spans="1:1" x14ac:dyDescent="0.25">
      <c r="A895" s="5"/>
    </row>
    <row r="896" spans="1:1" x14ac:dyDescent="0.25">
      <c r="A896" s="5"/>
    </row>
    <row r="897" spans="1:1" x14ac:dyDescent="0.25">
      <c r="A897" s="5"/>
    </row>
    <row r="898" spans="1:1" x14ac:dyDescent="0.25">
      <c r="A898" s="5"/>
    </row>
    <row r="899" spans="1:1" x14ac:dyDescent="0.25">
      <c r="A899" s="5"/>
    </row>
    <row r="900" spans="1:1" x14ac:dyDescent="0.25">
      <c r="A900" s="5"/>
    </row>
    <row r="901" spans="1:1" x14ac:dyDescent="0.25">
      <c r="A901" s="5"/>
    </row>
    <row r="902" spans="1:1" x14ac:dyDescent="0.25">
      <c r="A902" s="5"/>
    </row>
    <row r="903" spans="1:1" x14ac:dyDescent="0.25">
      <c r="A903" s="5"/>
    </row>
    <row r="904" spans="1:1" x14ac:dyDescent="0.25">
      <c r="A904" s="5"/>
    </row>
    <row r="905" spans="1:1" x14ac:dyDescent="0.25">
      <c r="A905" s="5"/>
    </row>
    <row r="906" spans="1:1" x14ac:dyDescent="0.25">
      <c r="A906" s="5"/>
    </row>
    <row r="907" spans="1:1" x14ac:dyDescent="0.25">
      <c r="A907" s="5"/>
    </row>
    <row r="908" spans="1:1" x14ac:dyDescent="0.25">
      <c r="A908" s="5"/>
    </row>
    <row r="909" spans="1:1" x14ac:dyDescent="0.25">
      <c r="A909" s="5"/>
    </row>
    <row r="910" spans="1:1" x14ac:dyDescent="0.25">
      <c r="A910" s="5"/>
    </row>
    <row r="911" spans="1:1" x14ac:dyDescent="0.25">
      <c r="A911" s="5"/>
    </row>
    <row r="912" spans="1:1" x14ac:dyDescent="0.25">
      <c r="A912" s="5"/>
    </row>
    <row r="913" spans="1:1" x14ac:dyDescent="0.25">
      <c r="A913" s="5"/>
    </row>
    <row r="914" spans="1:1" x14ac:dyDescent="0.25">
      <c r="A914" s="5"/>
    </row>
    <row r="915" spans="1:1" x14ac:dyDescent="0.25">
      <c r="A915" s="5"/>
    </row>
    <row r="916" spans="1:1" x14ac:dyDescent="0.25">
      <c r="A916" s="5"/>
    </row>
    <row r="917" spans="1:1" x14ac:dyDescent="0.25">
      <c r="A917" s="5"/>
    </row>
    <row r="918" spans="1:1" x14ac:dyDescent="0.25">
      <c r="A918" s="5"/>
    </row>
    <row r="919" spans="1:1" x14ac:dyDescent="0.25">
      <c r="A919" s="5"/>
    </row>
    <row r="920" spans="1:1" x14ac:dyDescent="0.25">
      <c r="A920" s="5"/>
    </row>
    <row r="921" spans="1:1" x14ac:dyDescent="0.25">
      <c r="A921" s="5"/>
    </row>
    <row r="922" spans="1:1" x14ac:dyDescent="0.25">
      <c r="A922" s="5"/>
    </row>
    <row r="923" spans="1:1" x14ac:dyDescent="0.25">
      <c r="A923" s="5"/>
    </row>
    <row r="924" spans="1:1" x14ac:dyDescent="0.25">
      <c r="A924" s="5"/>
    </row>
    <row r="925" spans="1:1" x14ac:dyDescent="0.25">
      <c r="A925" s="5"/>
    </row>
    <row r="926" spans="1:1" x14ac:dyDescent="0.25">
      <c r="A926" s="5"/>
    </row>
    <row r="927" spans="1:1" x14ac:dyDescent="0.25">
      <c r="A927" s="5"/>
    </row>
    <row r="928" spans="1:1" x14ac:dyDescent="0.25">
      <c r="A928" s="5"/>
    </row>
    <row r="929" spans="1:1" x14ac:dyDescent="0.25">
      <c r="A929" s="5"/>
    </row>
    <row r="930" spans="1:1" x14ac:dyDescent="0.25">
      <c r="A930" s="5"/>
    </row>
    <row r="931" spans="1:1" x14ac:dyDescent="0.25">
      <c r="A931" s="5"/>
    </row>
    <row r="932" spans="1:1" x14ac:dyDescent="0.25">
      <c r="A932" s="5"/>
    </row>
    <row r="933" spans="1:1" x14ac:dyDescent="0.25">
      <c r="A933" s="5"/>
    </row>
    <row r="934" spans="1:1" x14ac:dyDescent="0.25">
      <c r="A934" s="5"/>
    </row>
    <row r="935" spans="1:1" x14ac:dyDescent="0.25">
      <c r="A935" s="5"/>
    </row>
    <row r="936" spans="1:1" x14ac:dyDescent="0.25">
      <c r="A936" s="5"/>
    </row>
    <row r="937" spans="1:1" x14ac:dyDescent="0.25">
      <c r="A937" s="5"/>
    </row>
    <row r="938" spans="1:1" x14ac:dyDescent="0.25">
      <c r="A938" s="5"/>
    </row>
    <row r="939" spans="1:1" x14ac:dyDescent="0.25">
      <c r="A939" s="5"/>
    </row>
    <row r="940" spans="1:1" x14ac:dyDescent="0.25">
      <c r="A940" s="5"/>
    </row>
    <row r="941" spans="1:1" x14ac:dyDescent="0.25">
      <c r="A941" s="5"/>
    </row>
    <row r="942" spans="1:1" x14ac:dyDescent="0.25">
      <c r="A942" s="5"/>
    </row>
    <row r="943" spans="1:1" x14ac:dyDescent="0.25">
      <c r="A943" s="5"/>
    </row>
    <row r="944" spans="1:1" x14ac:dyDescent="0.25">
      <c r="A944" s="5"/>
    </row>
    <row r="945" spans="1:1" x14ac:dyDescent="0.25">
      <c r="A945" s="5"/>
    </row>
    <row r="946" spans="1:1" x14ac:dyDescent="0.25">
      <c r="A946" s="5"/>
    </row>
    <row r="947" spans="1:1" x14ac:dyDescent="0.25">
      <c r="A947" s="5"/>
    </row>
    <row r="948" spans="1:1" x14ac:dyDescent="0.25">
      <c r="A948" s="5"/>
    </row>
    <row r="949" spans="1:1" x14ac:dyDescent="0.25">
      <c r="A949" s="5"/>
    </row>
    <row r="950" spans="1:1" x14ac:dyDescent="0.25">
      <c r="A950" s="5"/>
    </row>
    <row r="951" spans="1:1" x14ac:dyDescent="0.25">
      <c r="A951" s="5"/>
    </row>
    <row r="952" spans="1:1" x14ac:dyDescent="0.25">
      <c r="A952" s="5"/>
    </row>
    <row r="953" spans="1:1" x14ac:dyDescent="0.25">
      <c r="A953" s="5"/>
    </row>
    <row r="954" spans="1:1" x14ac:dyDescent="0.25">
      <c r="A954" s="5"/>
    </row>
    <row r="955" spans="1:1" x14ac:dyDescent="0.25">
      <c r="A955" s="5"/>
    </row>
    <row r="956" spans="1:1" x14ac:dyDescent="0.25">
      <c r="A956" s="5"/>
    </row>
    <row r="957" spans="1:1" x14ac:dyDescent="0.25">
      <c r="A957" s="5"/>
    </row>
    <row r="958" spans="1:1" x14ac:dyDescent="0.25">
      <c r="A958" s="5"/>
    </row>
    <row r="959" spans="1:1" x14ac:dyDescent="0.25">
      <c r="A959" s="5"/>
    </row>
    <row r="960" spans="1:1" x14ac:dyDescent="0.25">
      <c r="A960" s="5"/>
    </row>
    <row r="961" spans="1:1" x14ac:dyDescent="0.25">
      <c r="A961" s="5"/>
    </row>
    <row r="962" spans="1:1" x14ac:dyDescent="0.25">
      <c r="A962" s="5"/>
    </row>
    <row r="963" spans="1:1" x14ac:dyDescent="0.25">
      <c r="A963" s="5"/>
    </row>
    <row r="964" spans="1:1" x14ac:dyDescent="0.25">
      <c r="A964" s="5"/>
    </row>
    <row r="965" spans="1:1" x14ac:dyDescent="0.25">
      <c r="A965" s="5"/>
    </row>
    <row r="966" spans="1:1" x14ac:dyDescent="0.25">
      <c r="A966" s="5"/>
    </row>
    <row r="967" spans="1:1" x14ac:dyDescent="0.25">
      <c r="A967" s="5"/>
    </row>
    <row r="968" spans="1:1" x14ac:dyDescent="0.25">
      <c r="A968" s="5"/>
    </row>
    <row r="969" spans="1:1" x14ac:dyDescent="0.25">
      <c r="A969" s="5"/>
    </row>
    <row r="970" spans="1:1" x14ac:dyDescent="0.25">
      <c r="A970" s="5"/>
    </row>
    <row r="971" spans="1:1" x14ac:dyDescent="0.25">
      <c r="A971" s="5"/>
    </row>
    <row r="972" spans="1:1" x14ac:dyDescent="0.25">
      <c r="A972" s="5"/>
    </row>
    <row r="973" spans="1:1" x14ac:dyDescent="0.25">
      <c r="A973" s="5"/>
    </row>
    <row r="974" spans="1:1" x14ac:dyDescent="0.25">
      <c r="A974" s="5"/>
    </row>
    <row r="975" spans="1:1" x14ac:dyDescent="0.25">
      <c r="A975" s="5"/>
    </row>
    <row r="976" spans="1:1" x14ac:dyDescent="0.25">
      <c r="A976" s="5"/>
    </row>
    <row r="977" spans="1:1" x14ac:dyDescent="0.25">
      <c r="A977" s="5"/>
    </row>
    <row r="978" spans="1:1" x14ac:dyDescent="0.25">
      <c r="A978" s="5"/>
    </row>
    <row r="979" spans="1:1" x14ac:dyDescent="0.25">
      <c r="A979" s="5"/>
    </row>
    <row r="980" spans="1:1" x14ac:dyDescent="0.25">
      <c r="A980" s="5"/>
    </row>
    <row r="981" spans="1:1" x14ac:dyDescent="0.25">
      <c r="A981" s="5"/>
    </row>
    <row r="982" spans="1:1" x14ac:dyDescent="0.25">
      <c r="A982" s="5"/>
    </row>
    <row r="983" spans="1:1" x14ac:dyDescent="0.25">
      <c r="A983" s="5"/>
    </row>
    <row r="984" spans="1:1" x14ac:dyDescent="0.25">
      <c r="A984" s="5"/>
    </row>
    <row r="985" spans="1:1" x14ac:dyDescent="0.25">
      <c r="A985" s="5"/>
    </row>
    <row r="986" spans="1:1" x14ac:dyDescent="0.25">
      <c r="A986" s="5"/>
    </row>
    <row r="987" spans="1:1" x14ac:dyDescent="0.25">
      <c r="A987" s="5"/>
    </row>
    <row r="988" spans="1:1" x14ac:dyDescent="0.25">
      <c r="A988" s="5"/>
    </row>
    <row r="989" spans="1:1" x14ac:dyDescent="0.25">
      <c r="A989" s="5"/>
    </row>
    <row r="990" spans="1:1" x14ac:dyDescent="0.25">
      <c r="A990" s="5"/>
    </row>
    <row r="991" spans="1:1" x14ac:dyDescent="0.25">
      <c r="A991" s="5"/>
    </row>
    <row r="992" spans="1:1" x14ac:dyDescent="0.25">
      <c r="A992" s="5"/>
    </row>
    <row r="993" spans="1:1" x14ac:dyDescent="0.25">
      <c r="A993" s="5"/>
    </row>
    <row r="994" spans="1:1" x14ac:dyDescent="0.25">
      <c r="A994" s="5"/>
    </row>
    <row r="995" spans="1:1" x14ac:dyDescent="0.25">
      <c r="A995" s="5"/>
    </row>
    <row r="996" spans="1:1" x14ac:dyDescent="0.25">
      <c r="A996" s="5"/>
    </row>
    <row r="997" spans="1:1" x14ac:dyDescent="0.25">
      <c r="A997" s="5"/>
    </row>
    <row r="998" spans="1:1" x14ac:dyDescent="0.25">
      <c r="A998" s="5"/>
    </row>
    <row r="999" spans="1:1" x14ac:dyDescent="0.25">
      <c r="A999" s="5"/>
    </row>
    <row r="1000" spans="1:1" x14ac:dyDescent="0.25">
      <c r="A1000" s="5"/>
    </row>
    <row r="1001" spans="1:1" x14ac:dyDescent="0.25">
      <c r="A1001" s="5"/>
    </row>
    <row r="1002" spans="1:1" x14ac:dyDescent="0.25">
      <c r="A1002" s="5"/>
    </row>
    <row r="1003" spans="1:1" x14ac:dyDescent="0.25">
      <c r="A1003" s="5"/>
    </row>
    <row r="1004" spans="1:1" x14ac:dyDescent="0.25">
      <c r="A1004" s="5"/>
    </row>
    <row r="1005" spans="1:1" x14ac:dyDescent="0.25">
      <c r="A1005" s="5"/>
    </row>
    <row r="1006" spans="1:1" x14ac:dyDescent="0.25">
      <c r="A1006" s="5"/>
    </row>
    <row r="1007" spans="1:1" x14ac:dyDescent="0.25">
      <c r="A1007" s="5"/>
    </row>
    <row r="1008" spans="1:1" x14ac:dyDescent="0.25">
      <c r="A1008" s="5"/>
    </row>
    <row r="1009" spans="1:1" x14ac:dyDescent="0.25">
      <c r="A1009" s="5"/>
    </row>
    <row r="1010" spans="1:1" x14ac:dyDescent="0.25">
      <c r="A1010" s="5"/>
    </row>
    <row r="1011" spans="1:1" x14ac:dyDescent="0.25">
      <c r="A1011" s="5"/>
    </row>
    <row r="1012" spans="1:1" x14ac:dyDescent="0.25">
      <c r="A1012" s="5"/>
    </row>
    <row r="1013" spans="1:1" x14ac:dyDescent="0.25">
      <c r="A1013" s="5"/>
    </row>
    <row r="1014" spans="1:1" x14ac:dyDescent="0.25">
      <c r="A1014" s="5"/>
    </row>
    <row r="1015" spans="1:1" x14ac:dyDescent="0.25">
      <c r="A1015" s="5"/>
    </row>
    <row r="1016" spans="1:1" x14ac:dyDescent="0.25">
      <c r="A1016" s="5"/>
    </row>
    <row r="1017" spans="1:1" x14ac:dyDescent="0.25">
      <c r="A1017" s="5"/>
    </row>
    <row r="1018" spans="1:1" x14ac:dyDescent="0.25">
      <c r="A1018" s="5"/>
    </row>
    <row r="1019" spans="1:1" x14ac:dyDescent="0.25">
      <c r="A1019" s="5"/>
    </row>
    <row r="1020" spans="1:1" x14ac:dyDescent="0.25">
      <c r="A1020" s="5"/>
    </row>
    <row r="1021" spans="1:1" x14ac:dyDescent="0.25">
      <c r="A1021" s="5"/>
    </row>
    <row r="1022" spans="1:1" x14ac:dyDescent="0.25">
      <c r="A1022" s="5"/>
    </row>
    <row r="1023" spans="1:1" x14ac:dyDescent="0.25">
      <c r="A1023" s="5"/>
    </row>
    <row r="1024" spans="1:1" x14ac:dyDescent="0.25">
      <c r="A1024" s="5"/>
    </row>
    <row r="1025" spans="1:1" x14ac:dyDescent="0.25">
      <c r="A1025" s="5"/>
    </row>
    <row r="1026" spans="1:1" x14ac:dyDescent="0.25">
      <c r="A1026" s="5"/>
    </row>
    <row r="1027" spans="1:1" x14ac:dyDescent="0.25">
      <c r="A1027" s="5"/>
    </row>
    <row r="1028" spans="1:1" x14ac:dyDescent="0.25">
      <c r="A1028" s="5"/>
    </row>
    <row r="1029" spans="1:1" x14ac:dyDescent="0.25">
      <c r="A1029" s="5"/>
    </row>
    <row r="1030" spans="1:1" x14ac:dyDescent="0.25">
      <c r="A1030" s="5"/>
    </row>
    <row r="1031" spans="1:1" x14ac:dyDescent="0.25">
      <c r="A1031" s="5"/>
    </row>
    <row r="1032" spans="1:1" x14ac:dyDescent="0.25">
      <c r="A1032" s="5"/>
    </row>
    <row r="1033" spans="1:1" x14ac:dyDescent="0.25">
      <c r="A1033" s="5"/>
    </row>
    <row r="1034" spans="1:1" x14ac:dyDescent="0.25">
      <c r="A1034" s="5"/>
    </row>
    <row r="1035" spans="1:1" x14ac:dyDescent="0.25">
      <c r="A1035" s="5"/>
    </row>
    <row r="1036" spans="1:1" x14ac:dyDescent="0.25">
      <c r="A1036" s="5"/>
    </row>
    <row r="1037" spans="1:1" x14ac:dyDescent="0.25">
      <c r="A1037" s="5"/>
    </row>
    <row r="1038" spans="1:1" x14ac:dyDescent="0.25">
      <c r="A1038" s="5"/>
    </row>
    <row r="1039" spans="1:1" x14ac:dyDescent="0.25">
      <c r="A1039" s="5"/>
    </row>
    <row r="1040" spans="1:1" x14ac:dyDescent="0.25">
      <c r="A1040" s="5"/>
    </row>
    <row r="1041" spans="1:1" x14ac:dyDescent="0.25">
      <c r="A1041" s="5"/>
    </row>
    <row r="1042" spans="1:1" x14ac:dyDescent="0.25">
      <c r="A1042" s="5"/>
    </row>
    <row r="1043" spans="1:1" x14ac:dyDescent="0.25">
      <c r="A1043" s="5"/>
    </row>
    <row r="1044" spans="1:1" x14ac:dyDescent="0.25">
      <c r="A1044" s="5"/>
    </row>
    <row r="1045" spans="1:1" x14ac:dyDescent="0.25">
      <c r="A1045" s="5"/>
    </row>
    <row r="1046" spans="1:1" x14ac:dyDescent="0.25">
      <c r="A1046" s="5"/>
    </row>
    <row r="1047" spans="1:1" x14ac:dyDescent="0.25">
      <c r="A1047" s="5"/>
    </row>
    <row r="1048" spans="1:1" x14ac:dyDescent="0.25">
      <c r="A1048" s="5"/>
    </row>
    <row r="1049" spans="1:1" x14ac:dyDescent="0.25">
      <c r="A1049" s="5"/>
    </row>
    <row r="1050" spans="1:1" x14ac:dyDescent="0.25">
      <c r="A1050" s="5"/>
    </row>
    <row r="1051" spans="1:1" x14ac:dyDescent="0.25">
      <c r="A1051" s="5"/>
    </row>
    <row r="1052" spans="1:1" x14ac:dyDescent="0.25">
      <c r="A1052" s="5"/>
    </row>
    <row r="1053" spans="1:1" x14ac:dyDescent="0.25">
      <c r="A1053" s="5"/>
    </row>
    <row r="1054" spans="1:1" x14ac:dyDescent="0.25">
      <c r="A1054" s="5"/>
    </row>
    <row r="1055" spans="1:1" x14ac:dyDescent="0.25">
      <c r="A1055" s="5"/>
    </row>
    <row r="1056" spans="1:1" x14ac:dyDescent="0.25">
      <c r="A1056" s="5"/>
    </row>
    <row r="1057" spans="1:1" x14ac:dyDescent="0.25">
      <c r="A1057" s="5"/>
    </row>
    <row r="1058" spans="1:1" x14ac:dyDescent="0.25">
      <c r="A1058" s="5"/>
    </row>
    <row r="1059" spans="1:1" x14ac:dyDescent="0.25">
      <c r="A1059" s="5"/>
    </row>
    <row r="1060" spans="1:1" x14ac:dyDescent="0.25">
      <c r="A1060" s="5"/>
    </row>
    <row r="1061" spans="1:1" x14ac:dyDescent="0.25">
      <c r="A1061" s="5"/>
    </row>
    <row r="1062" spans="1:1" x14ac:dyDescent="0.25">
      <c r="A1062" s="5"/>
    </row>
    <row r="1063" spans="1:1" x14ac:dyDescent="0.25">
      <c r="A1063" s="5"/>
    </row>
    <row r="1064" spans="1:1" x14ac:dyDescent="0.25">
      <c r="A1064" s="5"/>
    </row>
    <row r="1065" spans="1:1" x14ac:dyDescent="0.25">
      <c r="A1065" s="5"/>
    </row>
    <row r="1066" spans="1:1" x14ac:dyDescent="0.25">
      <c r="A1066" s="5"/>
    </row>
    <row r="1067" spans="1:1" x14ac:dyDescent="0.25">
      <c r="A1067" s="5"/>
    </row>
    <row r="1068" spans="1:1" x14ac:dyDescent="0.25">
      <c r="A1068" s="5"/>
    </row>
    <row r="1069" spans="1:1" x14ac:dyDescent="0.25">
      <c r="A1069" s="5"/>
    </row>
    <row r="1070" spans="1:1" x14ac:dyDescent="0.25">
      <c r="A1070" s="5"/>
    </row>
    <row r="1071" spans="1:1" x14ac:dyDescent="0.25">
      <c r="A1071" s="5"/>
    </row>
    <row r="1072" spans="1:1" x14ac:dyDescent="0.25">
      <c r="A1072" s="5"/>
    </row>
    <row r="1073" spans="1:1" x14ac:dyDescent="0.25">
      <c r="A1073" s="5"/>
    </row>
    <row r="1074" spans="1:1" x14ac:dyDescent="0.25">
      <c r="A1074" s="5"/>
    </row>
    <row r="1075" spans="1:1" x14ac:dyDescent="0.25">
      <c r="A1075" s="5"/>
    </row>
    <row r="1076" spans="1:1" x14ac:dyDescent="0.25">
      <c r="A1076" s="5"/>
    </row>
    <row r="1077" spans="1:1" x14ac:dyDescent="0.25">
      <c r="A1077" s="5"/>
    </row>
    <row r="1078" spans="1:1" x14ac:dyDescent="0.25">
      <c r="A1078" s="5"/>
    </row>
    <row r="1079" spans="1:1" x14ac:dyDescent="0.25">
      <c r="A1079" s="5"/>
    </row>
    <row r="1080" spans="1:1" x14ac:dyDescent="0.25">
      <c r="A1080" s="5"/>
    </row>
    <row r="1081" spans="1:1" x14ac:dyDescent="0.25">
      <c r="A1081" s="5"/>
    </row>
    <row r="1082" spans="1:1" x14ac:dyDescent="0.25">
      <c r="A1082" s="5"/>
    </row>
    <row r="1083" spans="1:1" x14ac:dyDescent="0.25">
      <c r="A1083" s="5"/>
    </row>
    <row r="1084" spans="1:1" x14ac:dyDescent="0.25">
      <c r="A1084" s="5"/>
    </row>
    <row r="1085" spans="1:1" x14ac:dyDescent="0.25">
      <c r="A1085" s="5"/>
    </row>
    <row r="1086" spans="1:1" x14ac:dyDescent="0.25">
      <c r="A1086" s="5"/>
    </row>
    <row r="1087" spans="1:1" x14ac:dyDescent="0.25">
      <c r="A1087" s="5"/>
    </row>
    <row r="1088" spans="1:1" x14ac:dyDescent="0.25">
      <c r="A1088" s="5"/>
    </row>
    <row r="1089" spans="1:1" x14ac:dyDescent="0.25">
      <c r="A1089" s="5"/>
    </row>
    <row r="1090" spans="1:1" x14ac:dyDescent="0.25">
      <c r="A1090" s="5"/>
    </row>
    <row r="1091" spans="1:1" x14ac:dyDescent="0.25">
      <c r="A1091" s="5"/>
    </row>
    <row r="1092" spans="1:1" x14ac:dyDescent="0.25">
      <c r="A1092" s="5"/>
    </row>
    <row r="1093" spans="1:1" x14ac:dyDescent="0.25">
      <c r="A1093" s="5"/>
    </row>
    <row r="1094" spans="1:1" x14ac:dyDescent="0.25">
      <c r="A1094" s="5"/>
    </row>
    <row r="1095" spans="1:1" x14ac:dyDescent="0.25">
      <c r="A1095" s="5"/>
    </row>
    <row r="1096" spans="1:1" x14ac:dyDescent="0.25">
      <c r="A1096" s="5"/>
    </row>
    <row r="1097" spans="1:1" x14ac:dyDescent="0.25">
      <c r="A1097" s="5"/>
    </row>
    <row r="1098" spans="1:1" x14ac:dyDescent="0.25">
      <c r="A1098" s="5"/>
    </row>
    <row r="1099" spans="1:1" x14ac:dyDescent="0.25">
      <c r="A1099" s="5"/>
    </row>
    <row r="1100" spans="1:1" x14ac:dyDescent="0.25">
      <c r="A1100" s="5"/>
    </row>
    <row r="1101" spans="1:1" x14ac:dyDescent="0.25">
      <c r="A1101" s="5"/>
    </row>
    <row r="1102" spans="1:1" x14ac:dyDescent="0.25">
      <c r="A1102" s="5"/>
    </row>
    <row r="1103" spans="1:1" x14ac:dyDescent="0.25">
      <c r="A1103" s="5"/>
    </row>
    <row r="1104" spans="1:1" x14ac:dyDescent="0.25">
      <c r="A1104" s="5"/>
    </row>
    <row r="1105" spans="1:1" x14ac:dyDescent="0.25">
      <c r="A1105" s="5"/>
    </row>
    <row r="1106" spans="1:1" x14ac:dyDescent="0.25">
      <c r="A1106" s="5"/>
    </row>
    <row r="1107" spans="1:1" x14ac:dyDescent="0.25">
      <c r="A1107" s="5"/>
    </row>
    <row r="1108" spans="1:1" x14ac:dyDescent="0.25">
      <c r="A1108" s="5"/>
    </row>
    <row r="1109" spans="1:1" x14ac:dyDescent="0.25">
      <c r="A1109" s="5"/>
    </row>
    <row r="1110" spans="1:1" x14ac:dyDescent="0.25">
      <c r="A1110" s="5"/>
    </row>
    <row r="1111" spans="1:1" x14ac:dyDescent="0.25">
      <c r="A1111" s="5"/>
    </row>
    <row r="1112" spans="1:1" x14ac:dyDescent="0.25">
      <c r="A1112" s="5"/>
    </row>
    <row r="1113" spans="1:1" x14ac:dyDescent="0.25">
      <c r="A1113" s="5"/>
    </row>
    <row r="1114" spans="1:1" x14ac:dyDescent="0.25">
      <c r="A1114" s="5"/>
    </row>
    <row r="1115" spans="1:1" x14ac:dyDescent="0.25">
      <c r="A1115" s="5"/>
    </row>
    <row r="1116" spans="1:1" x14ac:dyDescent="0.25">
      <c r="A1116" s="5"/>
    </row>
    <row r="1117" spans="1:1" x14ac:dyDescent="0.25">
      <c r="A1117" s="5"/>
    </row>
    <row r="1118" spans="1:1" x14ac:dyDescent="0.25">
      <c r="A1118" s="5"/>
    </row>
    <row r="1119" spans="1:1" x14ac:dyDescent="0.25">
      <c r="A1119" s="5"/>
    </row>
    <row r="1120" spans="1:1" x14ac:dyDescent="0.25">
      <c r="A1120" s="5"/>
    </row>
    <row r="1121" spans="1:1" x14ac:dyDescent="0.25">
      <c r="A1121" s="5"/>
    </row>
    <row r="1122" spans="1:1" x14ac:dyDescent="0.25">
      <c r="A1122" s="5"/>
    </row>
    <row r="1123" spans="1:1" x14ac:dyDescent="0.25">
      <c r="A1123" s="5"/>
    </row>
    <row r="1124" spans="1:1" x14ac:dyDescent="0.25">
      <c r="A1124" s="5"/>
    </row>
    <row r="1125" spans="1:1" x14ac:dyDescent="0.25">
      <c r="A1125" s="5"/>
    </row>
    <row r="1126" spans="1:1" x14ac:dyDescent="0.25">
      <c r="A1126" s="5"/>
    </row>
    <row r="1127" spans="1:1" x14ac:dyDescent="0.25">
      <c r="A1127" s="5"/>
    </row>
    <row r="1128" spans="1:1" x14ac:dyDescent="0.25">
      <c r="A1128" s="5"/>
    </row>
    <row r="1129" spans="1:1" x14ac:dyDescent="0.25">
      <c r="A1129" s="5"/>
    </row>
    <row r="1130" spans="1:1" x14ac:dyDescent="0.25">
      <c r="A1130" s="5"/>
    </row>
    <row r="1131" spans="1:1" x14ac:dyDescent="0.25">
      <c r="A1131" s="5"/>
    </row>
    <row r="1132" spans="1:1" x14ac:dyDescent="0.25">
      <c r="A1132" s="5"/>
    </row>
    <row r="1133" spans="1:1" x14ac:dyDescent="0.25">
      <c r="A1133" s="5"/>
    </row>
    <row r="1134" spans="1:1" x14ac:dyDescent="0.25">
      <c r="A1134" s="5"/>
    </row>
    <row r="1135" spans="1:1" x14ac:dyDescent="0.25">
      <c r="A1135" s="5"/>
    </row>
    <row r="1136" spans="1:1" x14ac:dyDescent="0.25">
      <c r="A1136" s="5"/>
    </row>
    <row r="1137" spans="1:1" x14ac:dyDescent="0.25">
      <c r="A1137" s="5"/>
    </row>
    <row r="1138" spans="1:1" x14ac:dyDescent="0.25">
      <c r="A1138" s="5"/>
    </row>
    <row r="1139" spans="1:1" x14ac:dyDescent="0.25">
      <c r="A1139" s="5"/>
    </row>
    <row r="1140" spans="1:1" x14ac:dyDescent="0.25">
      <c r="A1140" s="5"/>
    </row>
    <row r="1141" spans="1:1" x14ac:dyDescent="0.25">
      <c r="A1141" s="5"/>
    </row>
    <row r="1142" spans="1:1" x14ac:dyDescent="0.25">
      <c r="A1142" s="5"/>
    </row>
    <row r="1143" spans="1:1" x14ac:dyDescent="0.25">
      <c r="A1143" s="5"/>
    </row>
    <row r="1144" spans="1:1" x14ac:dyDescent="0.25">
      <c r="A1144" s="5"/>
    </row>
    <row r="1145" spans="1:1" x14ac:dyDescent="0.25">
      <c r="A1145" s="5"/>
    </row>
    <row r="1146" spans="1:1" x14ac:dyDescent="0.25">
      <c r="A1146" s="5"/>
    </row>
    <row r="1147" spans="1:1" x14ac:dyDescent="0.25">
      <c r="A1147" s="5"/>
    </row>
    <row r="1148" spans="1:1" x14ac:dyDescent="0.25">
      <c r="A1148" s="5"/>
    </row>
    <row r="1149" spans="1:1" x14ac:dyDescent="0.25">
      <c r="A1149" s="5"/>
    </row>
    <row r="1150" spans="1:1" x14ac:dyDescent="0.25">
      <c r="A1150" s="5"/>
    </row>
    <row r="1151" spans="1:1" x14ac:dyDescent="0.25">
      <c r="A1151" s="5"/>
    </row>
    <row r="1152" spans="1:1" x14ac:dyDescent="0.25">
      <c r="A1152" s="5"/>
    </row>
    <row r="1153" spans="1:1" x14ac:dyDescent="0.25">
      <c r="A1153" s="5"/>
    </row>
    <row r="1154" spans="1:1" x14ac:dyDescent="0.25">
      <c r="A1154" s="5"/>
    </row>
    <row r="1155" spans="1:1" x14ac:dyDescent="0.25">
      <c r="A1155" s="5"/>
    </row>
    <row r="1156" spans="1:1" x14ac:dyDescent="0.25">
      <c r="A1156" s="5"/>
    </row>
    <row r="1157" spans="1:1" x14ac:dyDescent="0.25">
      <c r="A1157" s="5"/>
    </row>
    <row r="1158" spans="1:1" x14ac:dyDescent="0.25">
      <c r="A1158" s="5"/>
    </row>
    <row r="1159" spans="1:1" x14ac:dyDescent="0.25">
      <c r="A1159" s="5"/>
    </row>
    <row r="1160" spans="1:1" x14ac:dyDescent="0.25">
      <c r="A1160" s="5"/>
    </row>
    <row r="1161" spans="1:1" x14ac:dyDescent="0.25">
      <c r="A1161" s="5"/>
    </row>
    <row r="1162" spans="1:1" x14ac:dyDescent="0.25">
      <c r="A1162" s="5"/>
    </row>
    <row r="1163" spans="1:1" x14ac:dyDescent="0.25">
      <c r="A1163" s="5"/>
    </row>
    <row r="1164" spans="1:1" x14ac:dyDescent="0.25">
      <c r="A1164" s="5"/>
    </row>
    <row r="1165" spans="1:1" x14ac:dyDescent="0.25">
      <c r="A1165" s="5"/>
    </row>
    <row r="1166" spans="1:1" x14ac:dyDescent="0.25">
      <c r="A1166" s="5"/>
    </row>
    <row r="1167" spans="1:1" x14ac:dyDescent="0.25">
      <c r="A1167" s="5"/>
    </row>
    <row r="1168" spans="1:1" x14ac:dyDescent="0.25">
      <c r="A1168" s="5"/>
    </row>
    <row r="1169" spans="1:1" x14ac:dyDescent="0.25">
      <c r="A1169" s="5"/>
    </row>
    <row r="1170" spans="1:1" x14ac:dyDescent="0.25">
      <c r="A1170" s="5"/>
    </row>
    <row r="1171" spans="1:1" x14ac:dyDescent="0.25">
      <c r="A1171" s="5"/>
    </row>
    <row r="1172" spans="1:1" x14ac:dyDescent="0.25">
      <c r="A1172" s="5"/>
    </row>
    <row r="1173" spans="1:1" x14ac:dyDescent="0.25">
      <c r="A1173" s="5"/>
    </row>
    <row r="1174" spans="1:1" x14ac:dyDescent="0.25">
      <c r="A1174" s="5"/>
    </row>
    <row r="1175" spans="1:1" x14ac:dyDescent="0.25">
      <c r="A1175" s="5"/>
    </row>
    <row r="1176" spans="1:1" x14ac:dyDescent="0.25">
      <c r="A1176" s="5"/>
    </row>
    <row r="1177" spans="1:1" x14ac:dyDescent="0.25">
      <c r="A1177" s="5"/>
    </row>
    <row r="1178" spans="1:1" x14ac:dyDescent="0.25">
      <c r="A1178" s="5"/>
    </row>
    <row r="1179" spans="1:1" x14ac:dyDescent="0.25">
      <c r="A1179" s="5"/>
    </row>
    <row r="1180" spans="1:1" x14ac:dyDescent="0.25">
      <c r="A1180" s="5"/>
    </row>
    <row r="1181" spans="1:1" x14ac:dyDescent="0.25">
      <c r="A1181" s="5"/>
    </row>
    <row r="1182" spans="1:1" x14ac:dyDescent="0.25">
      <c r="A1182" s="5"/>
    </row>
    <row r="1183" spans="1:1" x14ac:dyDescent="0.25">
      <c r="A1183" s="5"/>
    </row>
    <row r="1184" spans="1:1" x14ac:dyDescent="0.25">
      <c r="A1184" s="5"/>
    </row>
    <row r="1185" spans="1:1" x14ac:dyDescent="0.25">
      <c r="A1185" s="5"/>
    </row>
    <row r="1186" spans="1:1" x14ac:dyDescent="0.25">
      <c r="A1186" s="5"/>
    </row>
    <row r="1187" spans="1:1" x14ac:dyDescent="0.25">
      <c r="A1187" s="5"/>
    </row>
    <row r="1188" spans="1:1" x14ac:dyDescent="0.25">
      <c r="A1188" s="5"/>
    </row>
    <row r="1189" spans="1:1" x14ac:dyDescent="0.25">
      <c r="A1189" s="5"/>
    </row>
    <row r="1190" spans="1:1" x14ac:dyDescent="0.25">
      <c r="A1190" s="5"/>
    </row>
    <row r="1191" spans="1:1" x14ac:dyDescent="0.25">
      <c r="A1191" s="5"/>
    </row>
    <row r="1192" spans="1:1" x14ac:dyDescent="0.25">
      <c r="A1192" s="5"/>
    </row>
    <row r="1193" spans="1:1" x14ac:dyDescent="0.25">
      <c r="A1193" s="5"/>
    </row>
    <row r="1194" spans="1:1" x14ac:dyDescent="0.25">
      <c r="A1194" s="5"/>
    </row>
    <row r="1195" spans="1:1" x14ac:dyDescent="0.25">
      <c r="A1195" s="5"/>
    </row>
    <row r="1196" spans="1:1" x14ac:dyDescent="0.25">
      <c r="A1196" s="5"/>
    </row>
    <row r="1197" spans="1:1" x14ac:dyDescent="0.25">
      <c r="A1197" s="5"/>
    </row>
    <row r="1198" spans="1:1" x14ac:dyDescent="0.25">
      <c r="A1198" s="5"/>
    </row>
    <row r="1199" spans="1:1" x14ac:dyDescent="0.25">
      <c r="A1199" s="5"/>
    </row>
    <row r="1200" spans="1:1" x14ac:dyDescent="0.25">
      <c r="A1200" s="5"/>
    </row>
    <row r="1201" spans="1:1" x14ac:dyDescent="0.25">
      <c r="A1201" s="5"/>
    </row>
    <row r="1202" spans="1:1" x14ac:dyDescent="0.25">
      <c r="A1202" s="5"/>
    </row>
    <row r="1203" spans="1:1" x14ac:dyDescent="0.25">
      <c r="A1203" s="5"/>
    </row>
    <row r="1204" spans="1:1" x14ac:dyDescent="0.25">
      <c r="A1204" s="5"/>
    </row>
    <row r="1205" spans="1:1" x14ac:dyDescent="0.25">
      <c r="A1205" s="5"/>
    </row>
    <row r="1206" spans="1:1" x14ac:dyDescent="0.25">
      <c r="A1206" s="5"/>
    </row>
    <row r="1207" spans="1:1" x14ac:dyDescent="0.25">
      <c r="A1207" s="5"/>
    </row>
    <row r="1208" spans="1:1" x14ac:dyDescent="0.25">
      <c r="A1208" s="5"/>
    </row>
    <row r="1209" spans="1:1" x14ac:dyDescent="0.25">
      <c r="A1209" s="5"/>
    </row>
    <row r="1210" spans="1:1" x14ac:dyDescent="0.25">
      <c r="A1210" s="5"/>
    </row>
    <row r="1211" spans="1:1" x14ac:dyDescent="0.25">
      <c r="A1211" s="5"/>
    </row>
    <row r="1212" spans="1:1" x14ac:dyDescent="0.25">
      <c r="A1212" s="5"/>
    </row>
    <row r="1213" spans="1:1" x14ac:dyDescent="0.25">
      <c r="A1213" s="5"/>
    </row>
    <row r="1214" spans="1:1" x14ac:dyDescent="0.25">
      <c r="A1214" s="5"/>
    </row>
    <row r="1215" spans="1:1" x14ac:dyDescent="0.25">
      <c r="A1215" s="5"/>
    </row>
    <row r="1216" spans="1:1" x14ac:dyDescent="0.25">
      <c r="A1216" s="5"/>
    </row>
    <row r="1217" spans="1:1" x14ac:dyDescent="0.25">
      <c r="A1217" s="5"/>
    </row>
    <row r="1218" spans="1:1" x14ac:dyDescent="0.25">
      <c r="A1218" s="5"/>
    </row>
    <row r="1219" spans="1:1" x14ac:dyDescent="0.25">
      <c r="A1219" s="5"/>
    </row>
    <row r="1220" spans="1:1" x14ac:dyDescent="0.25">
      <c r="A1220" s="5"/>
    </row>
    <row r="1221" spans="1:1" x14ac:dyDescent="0.25">
      <c r="A1221" s="5"/>
    </row>
    <row r="1222" spans="1:1" x14ac:dyDescent="0.25">
      <c r="A1222" s="5"/>
    </row>
    <row r="1223" spans="1:1" x14ac:dyDescent="0.25">
      <c r="A1223" s="5"/>
    </row>
    <row r="1224" spans="1:1" x14ac:dyDescent="0.25">
      <c r="A1224" s="5"/>
    </row>
    <row r="1225" spans="1:1" x14ac:dyDescent="0.25">
      <c r="A1225" s="5"/>
    </row>
    <row r="1226" spans="1:1" x14ac:dyDescent="0.25">
      <c r="A1226" s="5"/>
    </row>
    <row r="1227" spans="1:1" x14ac:dyDescent="0.25">
      <c r="A1227" s="5"/>
    </row>
    <row r="1228" spans="1:1" x14ac:dyDescent="0.25">
      <c r="A1228" s="5"/>
    </row>
    <row r="1229" spans="1:1" x14ac:dyDescent="0.25">
      <c r="A1229" s="5"/>
    </row>
    <row r="1230" spans="1:1" x14ac:dyDescent="0.25">
      <c r="A1230" s="5"/>
    </row>
    <row r="1231" spans="1:1" x14ac:dyDescent="0.25">
      <c r="A1231" s="5"/>
    </row>
    <row r="1232" spans="1:1" x14ac:dyDescent="0.25">
      <c r="A1232" s="5"/>
    </row>
    <row r="1233" spans="1:1" x14ac:dyDescent="0.25">
      <c r="A1233" s="5"/>
    </row>
    <row r="1234" spans="1:1" x14ac:dyDescent="0.25">
      <c r="A1234" s="5"/>
    </row>
    <row r="1235" spans="1:1" x14ac:dyDescent="0.25">
      <c r="A1235" s="5"/>
    </row>
    <row r="1236" spans="1:1" x14ac:dyDescent="0.25">
      <c r="A1236" s="5"/>
    </row>
    <row r="1237" spans="1:1" x14ac:dyDescent="0.25">
      <c r="A1237" s="5"/>
    </row>
    <row r="1238" spans="1:1" x14ac:dyDescent="0.25">
      <c r="A1238" s="5"/>
    </row>
    <row r="1239" spans="1:1" x14ac:dyDescent="0.25">
      <c r="A1239" s="5"/>
    </row>
    <row r="1240" spans="1:1" x14ac:dyDescent="0.25">
      <c r="A1240" s="5"/>
    </row>
    <row r="1241" spans="1:1" x14ac:dyDescent="0.25">
      <c r="A1241" s="5"/>
    </row>
    <row r="1242" spans="1:1" x14ac:dyDescent="0.25">
      <c r="A1242" s="5"/>
    </row>
    <row r="1243" spans="1:1" x14ac:dyDescent="0.25">
      <c r="A1243" s="5"/>
    </row>
    <row r="1244" spans="1:1" x14ac:dyDescent="0.25">
      <c r="A1244" s="5"/>
    </row>
    <row r="1245" spans="1:1" x14ac:dyDescent="0.25">
      <c r="A1245" s="5"/>
    </row>
    <row r="1246" spans="1:1" x14ac:dyDescent="0.25">
      <c r="A1246" s="5"/>
    </row>
    <row r="1247" spans="1:1" x14ac:dyDescent="0.25">
      <c r="A1247" s="5"/>
    </row>
    <row r="1248" spans="1:1" x14ac:dyDescent="0.25">
      <c r="A1248" s="5"/>
    </row>
    <row r="1249" spans="1:1" x14ac:dyDescent="0.25">
      <c r="A1249" s="5"/>
    </row>
    <row r="1250" spans="1:1" x14ac:dyDescent="0.25">
      <c r="A1250" s="5"/>
    </row>
    <row r="1251" spans="1:1" x14ac:dyDescent="0.25">
      <c r="A1251" s="5"/>
    </row>
    <row r="1252" spans="1:1" x14ac:dyDescent="0.25">
      <c r="A1252" s="5"/>
    </row>
    <row r="1253" spans="1:1" x14ac:dyDescent="0.25">
      <c r="A1253" s="5"/>
    </row>
    <row r="1254" spans="1:1" x14ac:dyDescent="0.25">
      <c r="A1254" s="5"/>
    </row>
    <row r="1255" spans="1:1" x14ac:dyDescent="0.25">
      <c r="A1255" s="5"/>
    </row>
    <row r="1256" spans="1:1" x14ac:dyDescent="0.25">
      <c r="A1256" s="5"/>
    </row>
    <row r="1257" spans="1:1" x14ac:dyDescent="0.25">
      <c r="A1257" s="5"/>
    </row>
    <row r="1258" spans="1:1" x14ac:dyDescent="0.25">
      <c r="A1258" s="5"/>
    </row>
    <row r="1259" spans="1:1" x14ac:dyDescent="0.25">
      <c r="A1259" s="5"/>
    </row>
    <row r="1260" spans="1:1" x14ac:dyDescent="0.25">
      <c r="A1260" s="5"/>
    </row>
    <row r="1261" spans="1:1" x14ac:dyDescent="0.25">
      <c r="A1261" s="5"/>
    </row>
    <row r="1262" spans="1:1" x14ac:dyDescent="0.25">
      <c r="A1262" s="5"/>
    </row>
    <row r="1263" spans="1:1" x14ac:dyDescent="0.25">
      <c r="A1263" s="5"/>
    </row>
    <row r="1264" spans="1:1" x14ac:dyDescent="0.25">
      <c r="A1264" s="5"/>
    </row>
    <row r="1265" spans="1:1" x14ac:dyDescent="0.25">
      <c r="A1265" s="5"/>
    </row>
    <row r="1266" spans="1:1" x14ac:dyDescent="0.25">
      <c r="A1266" s="5"/>
    </row>
    <row r="1267" spans="1:1" x14ac:dyDescent="0.25">
      <c r="A1267" s="5"/>
    </row>
    <row r="1268" spans="1:1" x14ac:dyDescent="0.25">
      <c r="A1268" s="5"/>
    </row>
    <row r="1269" spans="1:1" x14ac:dyDescent="0.25">
      <c r="A1269" s="5"/>
    </row>
    <row r="1270" spans="1:1" x14ac:dyDescent="0.25">
      <c r="A1270" s="5"/>
    </row>
    <row r="1271" spans="1:1" x14ac:dyDescent="0.25">
      <c r="A1271" s="5"/>
    </row>
    <row r="1272" spans="1:1" x14ac:dyDescent="0.25">
      <c r="A1272" s="5"/>
    </row>
    <row r="1273" spans="1:1" x14ac:dyDescent="0.25">
      <c r="A1273" s="5"/>
    </row>
    <row r="1274" spans="1:1" x14ac:dyDescent="0.25">
      <c r="A1274" s="5"/>
    </row>
    <row r="1275" spans="1:1" x14ac:dyDescent="0.25">
      <c r="A1275" s="5"/>
    </row>
    <row r="1276" spans="1:1" x14ac:dyDescent="0.25">
      <c r="A1276" s="5"/>
    </row>
    <row r="1277" spans="1:1" x14ac:dyDescent="0.25">
      <c r="A1277" s="5"/>
    </row>
    <row r="1278" spans="1:1" x14ac:dyDescent="0.25">
      <c r="A1278" s="5"/>
    </row>
    <row r="1279" spans="1:1" x14ac:dyDescent="0.25">
      <c r="A1279" s="5"/>
    </row>
    <row r="1280" spans="1:1" x14ac:dyDescent="0.25">
      <c r="A1280" s="5"/>
    </row>
    <row r="1281" spans="1:1" x14ac:dyDescent="0.25">
      <c r="A1281" s="5"/>
    </row>
    <row r="1282" spans="1:1" x14ac:dyDescent="0.25">
      <c r="A1282" s="5"/>
    </row>
    <row r="1283" spans="1:1" x14ac:dyDescent="0.25">
      <c r="A1283" s="5"/>
    </row>
    <row r="1284" spans="1:1" x14ac:dyDescent="0.25">
      <c r="A1284" s="5"/>
    </row>
    <row r="1285" spans="1:1" x14ac:dyDescent="0.25">
      <c r="A1285" s="5"/>
    </row>
    <row r="1286" spans="1:1" x14ac:dyDescent="0.25">
      <c r="A1286" s="5"/>
    </row>
    <row r="1287" spans="1:1" x14ac:dyDescent="0.25">
      <c r="A1287" s="5"/>
    </row>
    <row r="1288" spans="1:1" x14ac:dyDescent="0.25">
      <c r="A1288" s="5"/>
    </row>
    <row r="1289" spans="1:1" x14ac:dyDescent="0.25">
      <c r="A1289" s="5"/>
    </row>
    <row r="1290" spans="1:1" x14ac:dyDescent="0.25">
      <c r="A1290" s="5"/>
    </row>
    <row r="1291" spans="1:1" x14ac:dyDescent="0.25">
      <c r="A1291" s="5"/>
    </row>
    <row r="1292" spans="1:1" x14ac:dyDescent="0.25">
      <c r="A1292" s="5"/>
    </row>
    <row r="1293" spans="1:1" x14ac:dyDescent="0.25">
      <c r="A1293" s="5"/>
    </row>
    <row r="1294" spans="1:1" x14ac:dyDescent="0.25">
      <c r="A1294" s="5"/>
    </row>
    <row r="1295" spans="1:1" x14ac:dyDescent="0.25">
      <c r="A1295" s="5"/>
    </row>
    <row r="1296" spans="1:1" x14ac:dyDescent="0.25">
      <c r="A1296" s="5"/>
    </row>
    <row r="1297" spans="1:1" x14ac:dyDescent="0.25">
      <c r="A1297" s="5"/>
    </row>
    <row r="1298" spans="1:1" x14ac:dyDescent="0.25">
      <c r="A1298" s="5"/>
    </row>
    <row r="1299" spans="1:1" x14ac:dyDescent="0.25">
      <c r="A1299" s="5"/>
    </row>
    <row r="1300" spans="1:1" x14ac:dyDescent="0.25">
      <c r="A1300" s="5"/>
    </row>
    <row r="1301" spans="1:1" x14ac:dyDescent="0.25">
      <c r="A1301" s="5"/>
    </row>
    <row r="1302" spans="1:1" x14ac:dyDescent="0.25">
      <c r="A1302" s="5"/>
    </row>
    <row r="1303" spans="1:1" x14ac:dyDescent="0.25">
      <c r="A1303" s="5"/>
    </row>
    <row r="1304" spans="1:1" x14ac:dyDescent="0.25">
      <c r="A1304" s="5"/>
    </row>
    <row r="1305" spans="1:1" x14ac:dyDescent="0.25">
      <c r="A1305" s="5"/>
    </row>
    <row r="1306" spans="1:1" x14ac:dyDescent="0.25">
      <c r="A1306" s="5"/>
    </row>
    <row r="1307" spans="1:1" x14ac:dyDescent="0.25">
      <c r="A1307" s="5"/>
    </row>
    <row r="1308" spans="1:1" x14ac:dyDescent="0.25">
      <c r="A1308" s="5"/>
    </row>
    <row r="1309" spans="1:1" x14ac:dyDescent="0.25">
      <c r="A1309" s="5"/>
    </row>
    <row r="1310" spans="1:1" x14ac:dyDescent="0.25">
      <c r="A1310" s="5"/>
    </row>
    <row r="1311" spans="1:1" x14ac:dyDescent="0.25">
      <c r="A1311" s="5"/>
    </row>
    <row r="1312" spans="1:1" x14ac:dyDescent="0.25">
      <c r="A1312" s="5"/>
    </row>
    <row r="1313" spans="1:1" x14ac:dyDescent="0.25">
      <c r="A1313" s="5"/>
    </row>
    <row r="1314" spans="1:1" x14ac:dyDescent="0.25">
      <c r="A1314" s="5"/>
    </row>
    <row r="1315" spans="1:1" x14ac:dyDescent="0.25">
      <c r="A1315" s="5"/>
    </row>
    <row r="1316" spans="1:1" x14ac:dyDescent="0.25">
      <c r="A1316" s="5"/>
    </row>
    <row r="1317" spans="1:1" x14ac:dyDescent="0.25">
      <c r="A1317" s="5"/>
    </row>
    <row r="1318" spans="1:1" x14ac:dyDescent="0.25">
      <c r="A1318" s="5"/>
    </row>
    <row r="1319" spans="1:1" x14ac:dyDescent="0.25">
      <c r="A1319" s="5"/>
    </row>
    <row r="1320" spans="1:1" x14ac:dyDescent="0.25">
      <c r="A1320" s="5"/>
    </row>
    <row r="1321" spans="1:1" x14ac:dyDescent="0.25">
      <c r="A1321" s="5"/>
    </row>
    <row r="1322" spans="1:1" x14ac:dyDescent="0.25">
      <c r="A1322" s="5"/>
    </row>
    <row r="1323" spans="1:1" x14ac:dyDescent="0.25">
      <c r="A1323" s="5"/>
    </row>
    <row r="1324" spans="1:1" x14ac:dyDescent="0.25">
      <c r="A1324" s="5"/>
    </row>
    <row r="1325" spans="1:1" x14ac:dyDescent="0.25">
      <c r="A1325" s="5"/>
    </row>
    <row r="1326" spans="1:1" x14ac:dyDescent="0.25">
      <c r="A1326" s="5"/>
    </row>
    <row r="1327" spans="1:1" x14ac:dyDescent="0.25">
      <c r="A1327" s="5"/>
    </row>
    <row r="1328" spans="1:1" x14ac:dyDescent="0.25">
      <c r="A1328" s="5"/>
    </row>
    <row r="1329" spans="1:1" x14ac:dyDescent="0.25">
      <c r="A1329" s="5"/>
    </row>
    <row r="1330" spans="1:1" x14ac:dyDescent="0.25">
      <c r="A1330" s="5"/>
    </row>
    <row r="1331" spans="1:1" x14ac:dyDescent="0.25">
      <c r="A1331" s="5"/>
    </row>
    <row r="1332" spans="1:1" x14ac:dyDescent="0.25">
      <c r="A1332" s="5"/>
    </row>
    <row r="1333" spans="1:1" x14ac:dyDescent="0.25">
      <c r="A1333" s="5"/>
    </row>
    <row r="1334" spans="1:1" x14ac:dyDescent="0.25">
      <c r="A1334" s="5"/>
    </row>
    <row r="1335" spans="1:1" x14ac:dyDescent="0.25">
      <c r="A1335" s="5"/>
    </row>
    <row r="1336" spans="1:1" x14ac:dyDescent="0.25">
      <c r="A1336" s="5"/>
    </row>
    <row r="1337" spans="1:1" x14ac:dyDescent="0.25">
      <c r="A1337" s="5"/>
    </row>
    <row r="1338" spans="1:1" x14ac:dyDescent="0.25">
      <c r="A1338" s="5"/>
    </row>
    <row r="1339" spans="1:1" x14ac:dyDescent="0.25">
      <c r="A1339" s="5"/>
    </row>
    <row r="1340" spans="1:1" x14ac:dyDescent="0.25">
      <c r="A1340" s="5"/>
    </row>
    <row r="1341" spans="1:1" x14ac:dyDescent="0.25">
      <c r="A1341" s="5"/>
    </row>
    <row r="1342" spans="1:1" x14ac:dyDescent="0.25">
      <c r="A1342" s="5"/>
    </row>
    <row r="1343" spans="1:1" x14ac:dyDescent="0.25">
      <c r="A1343" s="5"/>
    </row>
    <row r="1344" spans="1:1"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row r="1356" spans="1:1" x14ac:dyDescent="0.25">
      <c r="A1356" s="5"/>
    </row>
    <row r="1357" spans="1:1" x14ac:dyDescent="0.25">
      <c r="A1357" s="5"/>
    </row>
    <row r="1358" spans="1:1" x14ac:dyDescent="0.25">
      <c r="A1358" s="5"/>
    </row>
    <row r="1359" spans="1:1" x14ac:dyDescent="0.25">
      <c r="A1359" s="5"/>
    </row>
    <row r="1360" spans="1:1" x14ac:dyDescent="0.25">
      <c r="A1360" s="5"/>
    </row>
    <row r="1361" spans="1:1" x14ac:dyDescent="0.25">
      <c r="A1361" s="5"/>
    </row>
    <row r="1362" spans="1:1" x14ac:dyDescent="0.25">
      <c r="A1362" s="5"/>
    </row>
    <row r="1363" spans="1:1" x14ac:dyDescent="0.25">
      <c r="A1363" s="5"/>
    </row>
    <row r="1364" spans="1:1" x14ac:dyDescent="0.25">
      <c r="A1364" s="5"/>
    </row>
    <row r="1365" spans="1:1" x14ac:dyDescent="0.25">
      <c r="A1365" s="5"/>
    </row>
    <row r="1366" spans="1:1" x14ac:dyDescent="0.25">
      <c r="A1366" s="5"/>
    </row>
    <row r="1367" spans="1:1" x14ac:dyDescent="0.25">
      <c r="A1367" s="5"/>
    </row>
    <row r="1368" spans="1:1" x14ac:dyDescent="0.25">
      <c r="A1368" s="5"/>
    </row>
    <row r="1369" spans="1:1" x14ac:dyDescent="0.25">
      <c r="A1369" s="5"/>
    </row>
    <row r="1370" spans="1:1" x14ac:dyDescent="0.25">
      <c r="A1370" s="5"/>
    </row>
    <row r="1371" spans="1:1" x14ac:dyDescent="0.25">
      <c r="A1371" s="5"/>
    </row>
    <row r="1372" spans="1:1" x14ac:dyDescent="0.25">
      <c r="A1372" s="5"/>
    </row>
    <row r="1373" spans="1:1" x14ac:dyDescent="0.25">
      <c r="A1373" s="5"/>
    </row>
    <row r="1374" spans="1:1" x14ac:dyDescent="0.25">
      <c r="A1374" s="5"/>
    </row>
    <row r="1375" spans="1:1" x14ac:dyDescent="0.25">
      <c r="A1375" s="5"/>
    </row>
    <row r="1376" spans="1:1" x14ac:dyDescent="0.25">
      <c r="A1376" s="5"/>
    </row>
    <row r="1377" spans="1:1" x14ac:dyDescent="0.25">
      <c r="A1377" s="5"/>
    </row>
    <row r="1378" spans="1:1" x14ac:dyDescent="0.25">
      <c r="A1378" s="5"/>
    </row>
    <row r="1379" spans="1:1" x14ac:dyDescent="0.25">
      <c r="A1379" s="5"/>
    </row>
    <row r="1380" spans="1:1" x14ac:dyDescent="0.25">
      <c r="A1380" s="5"/>
    </row>
    <row r="1381" spans="1:1" x14ac:dyDescent="0.25">
      <c r="A1381" s="5"/>
    </row>
    <row r="1382" spans="1:1" x14ac:dyDescent="0.25">
      <c r="A1382" s="5"/>
    </row>
    <row r="1383" spans="1:1" x14ac:dyDescent="0.25">
      <c r="A1383" s="5"/>
    </row>
    <row r="1384" spans="1:1" x14ac:dyDescent="0.25">
      <c r="A1384" s="5"/>
    </row>
    <row r="1385" spans="1:1" x14ac:dyDescent="0.25">
      <c r="A1385" s="5"/>
    </row>
    <row r="1386" spans="1:1" x14ac:dyDescent="0.25">
      <c r="A1386" s="5"/>
    </row>
    <row r="1387" spans="1:1" x14ac:dyDescent="0.25">
      <c r="A1387" s="5"/>
    </row>
    <row r="1388" spans="1:1" x14ac:dyDescent="0.25">
      <c r="A1388" s="5"/>
    </row>
    <row r="1389" spans="1:1" x14ac:dyDescent="0.25">
      <c r="A1389" s="5"/>
    </row>
    <row r="1390" spans="1:1" x14ac:dyDescent="0.25">
      <c r="A1390" s="5"/>
    </row>
    <row r="1391" spans="1:1" x14ac:dyDescent="0.25">
      <c r="A1391" s="5"/>
    </row>
    <row r="1392" spans="1:1" x14ac:dyDescent="0.25">
      <c r="A1392" s="5"/>
    </row>
    <row r="1393" spans="1:1" x14ac:dyDescent="0.25">
      <c r="A1393" s="5"/>
    </row>
    <row r="1394" spans="1:1" x14ac:dyDescent="0.25">
      <c r="A1394" s="5"/>
    </row>
    <row r="1395" spans="1:1" x14ac:dyDescent="0.25">
      <c r="A1395" s="5"/>
    </row>
    <row r="1396" spans="1:1" x14ac:dyDescent="0.25">
      <c r="A1396" s="5"/>
    </row>
    <row r="1397" spans="1:1" x14ac:dyDescent="0.25">
      <c r="A1397" s="5"/>
    </row>
    <row r="1398" spans="1:1" x14ac:dyDescent="0.25">
      <c r="A1398" s="5"/>
    </row>
    <row r="1399" spans="1:1" x14ac:dyDescent="0.25">
      <c r="A1399" s="5"/>
    </row>
    <row r="1400" spans="1:1" x14ac:dyDescent="0.25">
      <c r="A1400" s="5"/>
    </row>
    <row r="1401" spans="1:1" x14ac:dyDescent="0.25">
      <c r="A1401" s="5"/>
    </row>
    <row r="1402" spans="1:1" x14ac:dyDescent="0.25">
      <c r="A1402" s="5"/>
    </row>
    <row r="1403" spans="1:1" x14ac:dyDescent="0.25">
      <c r="A1403" s="5"/>
    </row>
    <row r="1404" spans="1:1" x14ac:dyDescent="0.25">
      <c r="A1404" s="5"/>
    </row>
    <row r="1405" spans="1:1" x14ac:dyDescent="0.25">
      <c r="A1405" s="5"/>
    </row>
    <row r="1406" spans="1:1" x14ac:dyDescent="0.25">
      <c r="A1406" s="5"/>
    </row>
    <row r="1407" spans="1:1" x14ac:dyDescent="0.25">
      <c r="A1407" s="5"/>
    </row>
    <row r="1408" spans="1:1" x14ac:dyDescent="0.25">
      <c r="A1408" s="5"/>
    </row>
    <row r="1409" spans="1:1" x14ac:dyDescent="0.25">
      <c r="A1409" s="5"/>
    </row>
    <row r="1410" spans="1:1" x14ac:dyDescent="0.25">
      <c r="A1410" s="5"/>
    </row>
  </sheetData>
  <mergeCells count="45">
    <mergeCell ref="A539:Q539"/>
    <mergeCell ref="A562:Q562"/>
    <mergeCell ref="A589:I589"/>
    <mergeCell ref="A287:M287"/>
    <mergeCell ref="A290:M290"/>
    <mergeCell ref="A312:M312"/>
    <mergeCell ref="A513:M513"/>
    <mergeCell ref="A514:Q514"/>
    <mergeCell ref="B313:M313"/>
    <mergeCell ref="A315:M315"/>
    <mergeCell ref="A338:M338"/>
    <mergeCell ref="A361:M361"/>
    <mergeCell ref="A213:M213"/>
    <mergeCell ref="B214:M214"/>
    <mergeCell ref="A216:M216"/>
    <mergeCell ref="A239:M239"/>
    <mergeCell ref="A262:M262"/>
    <mergeCell ref="A162:M162"/>
    <mergeCell ref="A186:M186"/>
    <mergeCell ref="A39:M39"/>
    <mergeCell ref="A62:M62"/>
    <mergeCell ref="A90:M90"/>
    <mergeCell ref="A112:M112"/>
    <mergeCell ref="B113:M113"/>
    <mergeCell ref="A187:M187"/>
    <mergeCell ref="A190:M190"/>
    <mergeCell ref="A487:M487"/>
    <mergeCell ref="A490:M490"/>
    <mergeCell ref="A16:M16"/>
    <mergeCell ref="B414:M414"/>
    <mergeCell ref="A416:M416"/>
    <mergeCell ref="A439:M439"/>
    <mergeCell ref="A462:M462"/>
    <mergeCell ref="A486:M486"/>
    <mergeCell ref="A386:M386"/>
    <mergeCell ref="A389:M389"/>
    <mergeCell ref="A413:M413"/>
    <mergeCell ref="B114:M114"/>
    <mergeCell ref="A116:M116"/>
    <mergeCell ref="A139:M139"/>
    <mergeCell ref="A1:M1"/>
    <mergeCell ref="A2:M2"/>
    <mergeCell ref="A3:M3"/>
    <mergeCell ref="A13:M13"/>
    <mergeCell ref="B14:M14"/>
  </mergeCells>
  <phoneticPr fontId="18" type="noConversion"/>
  <hyperlinks>
    <hyperlink ref="A609" r:id="rId1" xr:uid="{DF3E9E0C-9076-4FDD-B5AE-126AA1E88212}"/>
    <hyperlink ref="A614" r:id="rId2" xr:uid="{C4773E3E-C75A-4910-B13E-388AE83D8625}"/>
    <hyperlink ref="A6" location="'3.3.10'!A13" display="Table 3.3.10.1 - Initial external administrators' reports by unpaid employee entitlements (wages), ANNUAL" xr:uid="{10763915-5207-4009-A865-326F457B5576}"/>
    <hyperlink ref="A7" location="'3.3.10'!A109" display="Table 3.3.10.2 - Initial external administrators' and receivers' reports by unpaid employee entitlements (annual leave), ANNUAL" xr:uid="{7111FCD4-39A3-4959-A050-2852024F0F34}"/>
    <hyperlink ref="A8" location="'3.3.10'!A207" display="Table 3.3.10.3 - Initial external administrators' and receivers' reports by unpaid employee entitlements (pay in lieu of notice), ANNUAL" xr:uid="{E556F4BE-58E1-410E-BAC2-8E1755013E08}"/>
    <hyperlink ref="A9" location="'3.3.10'!A303" display="Table 3.3.10.4 - Initial external administrators' and receivers' reports by unpaid employee entitlements (redundancy), ANNUAL" xr:uid="{0ADA0C3B-4D2B-4810-8ADB-379AE3BEBC3B}"/>
    <hyperlink ref="A10" location="'3.3.10'!A401" display="Table 3.3.10.5 - Initial external administrators' and receivers' reports by unpaid employee entitlements (long service leave), ANNUAL" xr:uid="{FF66F982-CECE-43E8-AD4C-A06EA718BD05}"/>
    <hyperlink ref="A11" location="'3.3.10'!A498" display="Table 3.3.10.6 - Initial external administrators' and receivers' reports by unpaid employee entitlements (superannuation), ANNUAL" xr:uid="{708C53FB-F14F-4F4E-91F4-ABC558891CA7}"/>
  </hyperlinks>
  <pageMargins left="0.70866141732283472" right="0.70866141732283472" top="0.74803149606299213" bottom="0.39370078740157483" header="0.31496062992125984" footer="0.31496062992125984"/>
  <pageSetup paperSize="9" scale="43" fitToHeight="0" orientation="landscape" r:id="rId3"/>
  <rowBreaks count="12" manualBreakCount="12">
    <brk id="12" max="23" man="1"/>
    <brk id="86" max="23" man="1"/>
    <brk id="108" max="16383" man="1"/>
    <brk id="181" max="23" man="1"/>
    <brk id="206" max="16383" man="1"/>
    <brk id="278" max="23" man="1"/>
    <brk id="302" max="16383" man="1"/>
    <brk id="374" max="23" man="1"/>
    <brk id="399" max="23" man="1"/>
    <brk id="472" max="23" man="1"/>
    <brk id="497" max="16383" man="1"/>
    <brk id="568" max="23" man="1"/>
  </rowBreaks>
  <colBreaks count="5" manualBreakCount="5">
    <brk id="1" max="559" man="1"/>
    <brk id="2" max="559" man="1"/>
    <brk id="3" max="559" man="1"/>
    <brk id="4" max="559" man="1"/>
    <brk id="18" max="559"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45"/>
  <sheetViews>
    <sheetView showGridLines="0" zoomScaleNormal="100" workbookViewId="0">
      <pane ySplit="6" topLeftCell="A7" activePane="bottomLeft" state="frozen"/>
      <selection pane="bottomLeft" activeCell="A3" sqref="A3:L3"/>
    </sheetView>
  </sheetViews>
  <sheetFormatPr defaultColWidth="11.5703125" defaultRowHeight="15" x14ac:dyDescent="0.25"/>
  <cols>
    <col min="1" max="1" width="24.7109375" style="21" customWidth="1"/>
    <col min="2" max="11" width="12.7109375" style="141" customWidth="1"/>
    <col min="12" max="12" width="12.7109375" style="21" customWidth="1"/>
    <col min="13" max="229" width="11.5703125" style="21"/>
    <col min="230" max="230" width="51.5703125" style="21" customWidth="1"/>
    <col min="231" max="232" width="11.5703125" style="21"/>
    <col min="233" max="233" width="12" style="21" customWidth="1"/>
    <col min="234" max="485" width="11.5703125" style="21"/>
    <col min="486" max="486" width="51.5703125" style="21" customWidth="1"/>
    <col min="487" max="488" width="11.5703125" style="21"/>
    <col min="489" max="489" width="12" style="21" customWidth="1"/>
    <col min="490" max="741" width="11.5703125" style="21"/>
    <col min="742" max="742" width="51.5703125" style="21" customWidth="1"/>
    <col min="743" max="744" width="11.5703125" style="21"/>
    <col min="745" max="745" width="12" style="21" customWidth="1"/>
    <col min="746" max="997" width="11.5703125" style="21"/>
    <col min="998" max="998" width="51.5703125" style="21" customWidth="1"/>
    <col min="999" max="1000" width="11.5703125" style="21"/>
    <col min="1001" max="1001" width="12" style="21" customWidth="1"/>
    <col min="1002" max="1253" width="11.5703125" style="21"/>
    <col min="1254" max="1254" width="51.5703125" style="21" customWidth="1"/>
    <col min="1255" max="1256" width="11.5703125" style="21"/>
    <col min="1257" max="1257" width="12" style="21" customWidth="1"/>
    <col min="1258" max="1509" width="11.5703125" style="21"/>
    <col min="1510" max="1510" width="51.5703125" style="21" customWidth="1"/>
    <col min="1511" max="1512" width="11.5703125" style="21"/>
    <col min="1513" max="1513" width="12" style="21" customWidth="1"/>
    <col min="1514" max="1765" width="11.5703125" style="21"/>
    <col min="1766" max="1766" width="51.5703125" style="21" customWidth="1"/>
    <col min="1767" max="1768" width="11.5703125" style="21"/>
    <col min="1769" max="1769" width="12" style="21" customWidth="1"/>
    <col min="1770" max="2021" width="11.5703125" style="21"/>
    <col min="2022" max="2022" width="51.5703125" style="21" customWidth="1"/>
    <col min="2023" max="2024" width="11.5703125" style="21"/>
    <col min="2025" max="2025" width="12" style="21" customWidth="1"/>
    <col min="2026" max="2277" width="11.5703125" style="21"/>
    <col min="2278" max="2278" width="51.5703125" style="21" customWidth="1"/>
    <col min="2279" max="2280" width="11.5703125" style="21"/>
    <col min="2281" max="2281" width="12" style="21" customWidth="1"/>
    <col min="2282" max="2533" width="11.5703125" style="21"/>
    <col min="2534" max="2534" width="51.5703125" style="21" customWidth="1"/>
    <col min="2535" max="2536" width="11.5703125" style="21"/>
    <col min="2537" max="2537" width="12" style="21" customWidth="1"/>
    <col min="2538" max="2789" width="11.5703125" style="21"/>
    <col min="2790" max="2790" width="51.5703125" style="21" customWidth="1"/>
    <col min="2791" max="2792" width="11.5703125" style="21"/>
    <col min="2793" max="2793" width="12" style="21" customWidth="1"/>
    <col min="2794" max="3045" width="11.5703125" style="21"/>
    <col min="3046" max="3046" width="51.5703125" style="21" customWidth="1"/>
    <col min="3047" max="3048" width="11.5703125" style="21"/>
    <col min="3049" max="3049" width="12" style="21" customWidth="1"/>
    <col min="3050" max="3301" width="11.5703125" style="21"/>
    <col min="3302" max="3302" width="51.5703125" style="21" customWidth="1"/>
    <col min="3303" max="3304" width="11.5703125" style="21"/>
    <col min="3305" max="3305" width="12" style="21" customWidth="1"/>
    <col min="3306" max="3557" width="11.5703125" style="21"/>
    <col min="3558" max="3558" width="51.5703125" style="21" customWidth="1"/>
    <col min="3559" max="3560" width="11.5703125" style="21"/>
    <col min="3561" max="3561" width="12" style="21" customWidth="1"/>
    <col min="3562" max="3813" width="11.5703125" style="21"/>
    <col min="3814" max="3814" width="51.5703125" style="21" customWidth="1"/>
    <col min="3815" max="3816" width="11.5703125" style="21"/>
    <col min="3817" max="3817" width="12" style="21" customWidth="1"/>
    <col min="3818" max="4069" width="11.5703125" style="21"/>
    <col min="4070" max="4070" width="51.5703125" style="21" customWidth="1"/>
    <col min="4071" max="4072" width="11.5703125" style="21"/>
    <col min="4073" max="4073" width="12" style="21" customWidth="1"/>
    <col min="4074" max="4325" width="11.5703125" style="21"/>
    <col min="4326" max="4326" width="51.5703125" style="21" customWidth="1"/>
    <col min="4327" max="4328" width="11.5703125" style="21"/>
    <col min="4329" max="4329" width="12" style="21" customWidth="1"/>
    <col min="4330" max="4581" width="11.5703125" style="21"/>
    <col min="4582" max="4582" width="51.5703125" style="21" customWidth="1"/>
    <col min="4583" max="4584" width="11.5703125" style="21"/>
    <col min="4585" max="4585" width="12" style="21" customWidth="1"/>
    <col min="4586" max="4837" width="11.5703125" style="21"/>
    <col min="4838" max="4838" width="51.5703125" style="21" customWidth="1"/>
    <col min="4839" max="4840" width="11.5703125" style="21"/>
    <col min="4841" max="4841" width="12" style="21" customWidth="1"/>
    <col min="4842" max="5093" width="11.5703125" style="21"/>
    <col min="5094" max="5094" width="51.5703125" style="21" customWidth="1"/>
    <col min="5095" max="5096" width="11.5703125" style="21"/>
    <col min="5097" max="5097" width="12" style="21" customWidth="1"/>
    <col min="5098" max="5349" width="11.5703125" style="21"/>
    <col min="5350" max="5350" width="51.5703125" style="21" customWidth="1"/>
    <col min="5351" max="5352" width="11.5703125" style="21"/>
    <col min="5353" max="5353" width="12" style="21" customWidth="1"/>
    <col min="5354" max="5605" width="11.5703125" style="21"/>
    <col min="5606" max="5606" width="51.5703125" style="21" customWidth="1"/>
    <col min="5607" max="5608" width="11.5703125" style="21"/>
    <col min="5609" max="5609" width="12" style="21" customWidth="1"/>
    <col min="5610" max="5861" width="11.5703125" style="21"/>
    <col min="5862" max="5862" width="51.5703125" style="21" customWidth="1"/>
    <col min="5863" max="5864" width="11.5703125" style="21"/>
    <col min="5865" max="5865" width="12" style="21" customWidth="1"/>
    <col min="5866" max="6117" width="11.5703125" style="21"/>
    <col min="6118" max="6118" width="51.5703125" style="21" customWidth="1"/>
    <col min="6119" max="6120" width="11.5703125" style="21"/>
    <col min="6121" max="6121" width="12" style="21" customWidth="1"/>
    <col min="6122" max="6373" width="11.5703125" style="21"/>
    <col min="6374" max="6374" width="51.5703125" style="21" customWidth="1"/>
    <col min="6375" max="6376" width="11.5703125" style="21"/>
    <col min="6377" max="6377" width="12" style="21" customWidth="1"/>
    <col min="6378" max="6629" width="11.5703125" style="21"/>
    <col min="6630" max="6630" width="51.5703125" style="21" customWidth="1"/>
    <col min="6631" max="6632" width="11.5703125" style="21"/>
    <col min="6633" max="6633" width="12" style="21" customWidth="1"/>
    <col min="6634" max="6885" width="11.5703125" style="21"/>
    <col min="6886" max="6886" width="51.5703125" style="21" customWidth="1"/>
    <col min="6887" max="6888" width="11.5703125" style="21"/>
    <col min="6889" max="6889" width="12" style="21" customWidth="1"/>
    <col min="6890" max="7141" width="11.5703125" style="21"/>
    <col min="7142" max="7142" width="51.5703125" style="21" customWidth="1"/>
    <col min="7143" max="7144" width="11.5703125" style="21"/>
    <col min="7145" max="7145" width="12" style="21" customWidth="1"/>
    <col min="7146" max="7397" width="11.5703125" style="21"/>
    <col min="7398" max="7398" width="51.5703125" style="21" customWidth="1"/>
    <col min="7399" max="7400" width="11.5703125" style="21"/>
    <col min="7401" max="7401" width="12" style="21" customWidth="1"/>
    <col min="7402" max="7653" width="11.5703125" style="21"/>
    <col min="7654" max="7654" width="51.5703125" style="21" customWidth="1"/>
    <col min="7655" max="7656" width="11.5703125" style="21"/>
    <col min="7657" max="7657" width="12" style="21" customWidth="1"/>
    <col min="7658" max="7909" width="11.5703125" style="21"/>
    <col min="7910" max="7910" width="51.5703125" style="21" customWidth="1"/>
    <col min="7911" max="7912" width="11.5703125" style="21"/>
    <col min="7913" max="7913" width="12" style="21" customWidth="1"/>
    <col min="7914" max="8165" width="11.5703125" style="21"/>
    <col min="8166" max="8166" width="51.5703125" style="21" customWidth="1"/>
    <col min="8167" max="8168" width="11.5703125" style="21"/>
    <col min="8169" max="8169" width="12" style="21" customWidth="1"/>
    <col min="8170" max="8421" width="11.5703125" style="21"/>
    <col min="8422" max="8422" width="51.5703125" style="21" customWidth="1"/>
    <col min="8423" max="8424" width="11.5703125" style="21"/>
    <col min="8425" max="8425" width="12" style="21" customWidth="1"/>
    <col min="8426" max="8677" width="11.5703125" style="21"/>
    <col min="8678" max="8678" width="51.5703125" style="21" customWidth="1"/>
    <col min="8679" max="8680" width="11.5703125" style="21"/>
    <col min="8681" max="8681" width="12" style="21" customWidth="1"/>
    <col min="8682" max="8933" width="11.5703125" style="21"/>
    <col min="8934" max="8934" width="51.5703125" style="21" customWidth="1"/>
    <col min="8935" max="8936" width="11.5703125" style="21"/>
    <col min="8937" max="8937" width="12" style="21" customWidth="1"/>
    <col min="8938" max="9189" width="11.5703125" style="21"/>
    <col min="9190" max="9190" width="51.5703125" style="21" customWidth="1"/>
    <col min="9191" max="9192" width="11.5703125" style="21"/>
    <col min="9193" max="9193" width="12" style="21" customWidth="1"/>
    <col min="9194" max="9445" width="11.5703125" style="21"/>
    <col min="9446" max="9446" width="51.5703125" style="21" customWidth="1"/>
    <col min="9447" max="9448" width="11.5703125" style="21"/>
    <col min="9449" max="9449" width="12" style="21" customWidth="1"/>
    <col min="9450" max="9701" width="11.5703125" style="21"/>
    <col min="9702" max="9702" width="51.5703125" style="21" customWidth="1"/>
    <col min="9703" max="9704" width="11.5703125" style="21"/>
    <col min="9705" max="9705" width="12" style="21" customWidth="1"/>
    <col min="9706" max="9957" width="11.5703125" style="21"/>
    <col min="9958" max="9958" width="51.5703125" style="21" customWidth="1"/>
    <col min="9959" max="9960" width="11.5703125" style="21"/>
    <col min="9961" max="9961" width="12" style="21" customWidth="1"/>
    <col min="9962" max="10213" width="11.5703125" style="21"/>
    <col min="10214" max="10214" width="51.5703125" style="21" customWidth="1"/>
    <col min="10215" max="10216" width="11.5703125" style="21"/>
    <col min="10217" max="10217" width="12" style="21" customWidth="1"/>
    <col min="10218" max="10469" width="11.5703125" style="21"/>
    <col min="10470" max="10470" width="51.5703125" style="21" customWidth="1"/>
    <col min="10471" max="10472" width="11.5703125" style="21"/>
    <col min="10473" max="10473" width="12" style="21" customWidth="1"/>
    <col min="10474" max="10725" width="11.5703125" style="21"/>
    <col min="10726" max="10726" width="51.5703125" style="21" customWidth="1"/>
    <col min="10727" max="10728" width="11.5703125" style="21"/>
    <col min="10729" max="10729" width="12" style="21" customWidth="1"/>
    <col min="10730" max="10981" width="11.5703125" style="21"/>
    <col min="10982" max="10982" width="51.5703125" style="21" customWidth="1"/>
    <col min="10983" max="10984" width="11.5703125" style="21"/>
    <col min="10985" max="10985" width="12" style="21" customWidth="1"/>
    <col min="10986" max="11237" width="11.5703125" style="21"/>
    <col min="11238" max="11238" width="51.5703125" style="21" customWidth="1"/>
    <col min="11239" max="11240" width="11.5703125" style="21"/>
    <col min="11241" max="11241" width="12" style="21" customWidth="1"/>
    <col min="11242" max="11493" width="11.5703125" style="21"/>
    <col min="11494" max="11494" width="51.5703125" style="21" customWidth="1"/>
    <col min="11495" max="11496" width="11.5703125" style="21"/>
    <col min="11497" max="11497" width="12" style="21" customWidth="1"/>
    <col min="11498" max="11749" width="11.5703125" style="21"/>
    <col min="11750" max="11750" width="51.5703125" style="21" customWidth="1"/>
    <col min="11751" max="11752" width="11.5703125" style="21"/>
    <col min="11753" max="11753" width="12" style="21" customWidth="1"/>
    <col min="11754" max="12005" width="11.5703125" style="21"/>
    <col min="12006" max="12006" width="51.5703125" style="21" customWidth="1"/>
    <col min="12007" max="12008" width="11.5703125" style="21"/>
    <col min="12009" max="12009" width="12" style="21" customWidth="1"/>
    <col min="12010" max="12261" width="11.5703125" style="21"/>
    <col min="12262" max="12262" width="51.5703125" style="21" customWidth="1"/>
    <col min="12263" max="12264" width="11.5703125" style="21"/>
    <col min="12265" max="12265" width="12" style="21" customWidth="1"/>
    <col min="12266" max="12517" width="11.5703125" style="21"/>
    <col min="12518" max="12518" width="51.5703125" style="21" customWidth="1"/>
    <col min="12519" max="12520" width="11.5703125" style="21"/>
    <col min="12521" max="12521" width="12" style="21" customWidth="1"/>
    <col min="12522" max="12773" width="11.5703125" style="21"/>
    <col min="12774" max="12774" width="51.5703125" style="21" customWidth="1"/>
    <col min="12775" max="12776" width="11.5703125" style="21"/>
    <col min="12777" max="12777" width="12" style="21" customWidth="1"/>
    <col min="12778" max="13029" width="11.5703125" style="21"/>
    <col min="13030" max="13030" width="51.5703125" style="21" customWidth="1"/>
    <col min="13031" max="13032" width="11.5703125" style="21"/>
    <col min="13033" max="13033" width="12" style="21" customWidth="1"/>
    <col min="13034" max="13285" width="11.5703125" style="21"/>
    <col min="13286" max="13286" width="51.5703125" style="21" customWidth="1"/>
    <col min="13287" max="13288" width="11.5703125" style="21"/>
    <col min="13289" max="13289" width="12" style="21" customWidth="1"/>
    <col min="13290" max="13541" width="11.5703125" style="21"/>
    <col min="13542" max="13542" width="51.5703125" style="21" customWidth="1"/>
    <col min="13543" max="13544" width="11.5703125" style="21"/>
    <col min="13545" max="13545" width="12" style="21" customWidth="1"/>
    <col min="13546" max="13797" width="11.5703125" style="21"/>
    <col min="13798" max="13798" width="51.5703125" style="21" customWidth="1"/>
    <col min="13799" max="13800" width="11.5703125" style="21"/>
    <col min="13801" max="13801" width="12" style="21" customWidth="1"/>
    <col min="13802" max="14053" width="11.5703125" style="21"/>
    <col min="14054" max="14054" width="51.5703125" style="21" customWidth="1"/>
    <col min="14055" max="14056" width="11.5703125" style="21"/>
    <col min="14057" max="14057" width="12" style="21" customWidth="1"/>
    <col min="14058" max="14309" width="11.5703125" style="21"/>
    <col min="14310" max="14310" width="51.5703125" style="21" customWidth="1"/>
    <col min="14311" max="14312" width="11.5703125" style="21"/>
    <col min="14313" max="14313" width="12" style="21" customWidth="1"/>
    <col min="14314" max="14565" width="11.5703125" style="21"/>
    <col min="14566" max="14566" width="51.5703125" style="21" customWidth="1"/>
    <col min="14567" max="14568" width="11.5703125" style="21"/>
    <col min="14569" max="14569" width="12" style="21" customWidth="1"/>
    <col min="14570" max="14821" width="11.5703125" style="21"/>
    <col min="14822" max="14822" width="51.5703125" style="21" customWidth="1"/>
    <col min="14823" max="14824" width="11.5703125" style="21"/>
    <col min="14825" max="14825" width="12" style="21" customWidth="1"/>
    <col min="14826" max="15077" width="11.5703125" style="21"/>
    <col min="15078" max="15078" width="51.5703125" style="21" customWidth="1"/>
    <col min="15079" max="15080" width="11.5703125" style="21"/>
    <col min="15081" max="15081" width="12" style="21" customWidth="1"/>
    <col min="15082" max="15333" width="11.5703125" style="21"/>
    <col min="15334" max="15334" width="51.5703125" style="21" customWidth="1"/>
    <col min="15335" max="15336" width="11.5703125" style="21"/>
    <col min="15337" max="15337" width="12" style="21" customWidth="1"/>
    <col min="15338" max="15589" width="11.5703125" style="21"/>
    <col min="15590" max="15590" width="51.5703125" style="21" customWidth="1"/>
    <col min="15591" max="15592" width="11.5703125" style="21"/>
    <col min="15593" max="15593" width="12" style="21" customWidth="1"/>
    <col min="15594" max="15845" width="11.5703125" style="21"/>
    <col min="15846" max="15846" width="51.5703125" style="21" customWidth="1"/>
    <col min="15847" max="15848" width="11.5703125" style="21"/>
    <col min="15849" max="15849" width="12" style="21" customWidth="1"/>
    <col min="15850" max="16101" width="11.5703125" style="21"/>
    <col min="16102" max="16102" width="51.5703125" style="21" customWidth="1"/>
    <col min="16103" max="16104" width="11.5703125" style="21"/>
    <col min="16105" max="16105" width="12" style="21" customWidth="1"/>
    <col min="16106" max="16384" width="11.5703125" style="21"/>
  </cols>
  <sheetData>
    <row r="1" spans="1:13" s="22" customFormat="1" ht="75" customHeight="1" x14ac:dyDescent="0.25">
      <c r="A1" s="224"/>
      <c r="B1" s="224"/>
      <c r="C1" s="224"/>
      <c r="D1" s="224"/>
      <c r="E1" s="224"/>
      <c r="F1" s="224"/>
      <c r="G1" s="224"/>
      <c r="H1" s="224"/>
      <c r="I1" s="224"/>
      <c r="J1" s="224"/>
      <c r="K1" s="224"/>
      <c r="L1" s="224"/>
    </row>
    <row r="2" spans="1:13" s="22" customFormat="1" ht="15" customHeight="1" x14ac:dyDescent="0.25">
      <c r="A2" s="212" t="str">
        <f>+[1]Contents!A2</f>
        <v>Statistics about corporate insolvency in Australia</v>
      </c>
      <c r="B2" s="212"/>
      <c r="C2" s="212"/>
      <c r="D2" s="212"/>
      <c r="E2" s="212"/>
      <c r="F2" s="212"/>
      <c r="G2" s="212"/>
      <c r="H2" s="212"/>
      <c r="I2" s="212"/>
      <c r="J2" s="212"/>
      <c r="K2" s="212"/>
      <c r="L2" s="212"/>
    </row>
    <row r="3" spans="1:13" s="22" customFormat="1" ht="24.95" customHeight="1" x14ac:dyDescent="0.25">
      <c r="A3" s="213" t="str">
        <f>Contents!A3</f>
        <v>Released: December 2025</v>
      </c>
      <c r="B3" s="213"/>
      <c r="C3" s="213"/>
      <c r="D3" s="213"/>
      <c r="E3" s="213"/>
      <c r="F3" s="213"/>
      <c r="G3" s="213"/>
      <c r="H3" s="213"/>
      <c r="I3" s="213"/>
      <c r="J3" s="213"/>
      <c r="K3" s="213"/>
      <c r="L3" s="213"/>
    </row>
    <row r="4" spans="1:13" s="22" customFormat="1" x14ac:dyDescent="0.25">
      <c r="A4" s="211" t="s">
        <v>13</v>
      </c>
      <c r="B4" s="211"/>
      <c r="C4" s="211"/>
      <c r="D4" s="211"/>
      <c r="E4" s="211"/>
      <c r="F4" s="211"/>
      <c r="G4" s="211"/>
      <c r="H4" s="211"/>
      <c r="I4" s="211"/>
      <c r="J4" s="211"/>
      <c r="K4" s="211"/>
      <c r="L4" s="211"/>
    </row>
    <row r="5" spans="1:13" s="22" customFormat="1" ht="15" customHeight="1" x14ac:dyDescent="0.25">
      <c r="A5" s="2"/>
      <c r="B5" s="229" t="s">
        <v>254</v>
      </c>
      <c r="C5" s="229"/>
      <c r="D5" s="229"/>
      <c r="E5" s="229"/>
      <c r="F5" s="229"/>
      <c r="G5" s="229"/>
      <c r="H5" s="229"/>
      <c r="I5" s="229"/>
      <c r="J5" s="229"/>
      <c r="K5" s="229"/>
      <c r="L5" s="229"/>
    </row>
    <row r="6" spans="1:13" s="22" customFormat="1" ht="24.75" x14ac:dyDescent="0.25">
      <c r="A6" s="86" t="s">
        <v>44</v>
      </c>
      <c r="B6" s="9" t="s">
        <v>255</v>
      </c>
      <c r="C6" s="139" t="s">
        <v>200</v>
      </c>
      <c r="D6" s="9" t="s">
        <v>256</v>
      </c>
      <c r="E6" s="139" t="s">
        <v>227</v>
      </c>
      <c r="F6" s="9" t="s">
        <v>212</v>
      </c>
      <c r="G6" s="9" t="s">
        <v>257</v>
      </c>
      <c r="H6" s="9" t="s">
        <v>202</v>
      </c>
      <c r="I6" s="9" t="s">
        <v>203</v>
      </c>
      <c r="J6" s="9" t="s">
        <v>196</v>
      </c>
      <c r="K6" s="9" t="s">
        <v>231</v>
      </c>
      <c r="L6" s="47" t="s">
        <v>94</v>
      </c>
      <c r="M6" s="9"/>
    </row>
    <row r="7" spans="1:13" s="22" customFormat="1" x14ac:dyDescent="0.25">
      <c r="A7" s="215" t="s">
        <v>55</v>
      </c>
      <c r="B7" s="215"/>
      <c r="C7" s="215"/>
      <c r="D7" s="215"/>
      <c r="E7" s="215"/>
      <c r="F7" s="215"/>
      <c r="G7" s="215"/>
      <c r="H7" s="215"/>
      <c r="I7" s="215"/>
      <c r="J7" s="215"/>
      <c r="K7" s="215"/>
      <c r="L7" s="215"/>
      <c r="M7" s="9"/>
    </row>
    <row r="8" spans="1:13" s="22" customFormat="1" x14ac:dyDescent="0.25">
      <c r="A8" s="64" t="s">
        <v>56</v>
      </c>
      <c r="B8" s="10">
        <v>3053</v>
      </c>
      <c r="C8" s="10"/>
      <c r="D8" s="10"/>
      <c r="E8" s="10"/>
      <c r="F8" s="10"/>
      <c r="G8" s="10">
        <v>1306</v>
      </c>
      <c r="H8" s="10">
        <v>170</v>
      </c>
      <c r="I8" s="10">
        <v>41</v>
      </c>
      <c r="J8" s="10">
        <v>78</v>
      </c>
      <c r="K8" s="10"/>
      <c r="L8" s="11">
        <v>4648</v>
      </c>
      <c r="M8" s="10"/>
    </row>
    <row r="9" spans="1:13" s="22" customFormat="1" x14ac:dyDescent="0.25">
      <c r="A9" s="64" t="s">
        <v>61</v>
      </c>
      <c r="B9" s="10">
        <v>3980</v>
      </c>
      <c r="C9" s="10"/>
      <c r="D9" s="10"/>
      <c r="E9" s="10"/>
      <c r="F9" s="10"/>
      <c r="G9" s="10">
        <v>1462</v>
      </c>
      <c r="H9" s="10">
        <v>189</v>
      </c>
      <c r="I9" s="10">
        <v>61</v>
      </c>
      <c r="J9" s="10">
        <v>93</v>
      </c>
      <c r="K9" s="10"/>
      <c r="L9" s="11">
        <v>5785</v>
      </c>
      <c r="M9" s="10"/>
    </row>
    <row r="10" spans="1:13" s="22" customFormat="1" x14ac:dyDescent="0.25">
      <c r="A10" s="64" t="s">
        <v>62</v>
      </c>
      <c r="B10" s="10">
        <v>5013</v>
      </c>
      <c r="C10" s="10"/>
      <c r="D10" s="10">
        <v>878</v>
      </c>
      <c r="E10" s="10"/>
      <c r="F10" s="10">
        <v>154</v>
      </c>
      <c r="G10" s="10">
        <v>452</v>
      </c>
      <c r="H10" s="10">
        <v>251</v>
      </c>
      <c r="I10" s="10">
        <v>59</v>
      </c>
      <c r="J10" s="10">
        <v>58</v>
      </c>
      <c r="K10" s="10"/>
      <c r="L10" s="11">
        <f>SUM(B10:J10)</f>
        <v>6865</v>
      </c>
      <c r="M10" s="10"/>
    </row>
    <row r="11" spans="1:13" s="22" customFormat="1" x14ac:dyDescent="0.25">
      <c r="A11" s="64" t="s">
        <v>63</v>
      </c>
      <c r="B11" s="10">
        <v>5047</v>
      </c>
      <c r="C11" s="10"/>
      <c r="D11" s="10">
        <v>1302</v>
      </c>
      <c r="E11" s="10"/>
      <c r="F11" s="10">
        <v>206</v>
      </c>
      <c r="G11" s="10"/>
      <c r="H11" s="10">
        <v>268</v>
      </c>
      <c r="I11" s="10">
        <v>52</v>
      </c>
      <c r="J11" s="10">
        <v>58</v>
      </c>
      <c r="K11" s="10"/>
      <c r="L11" s="11">
        <v>6933</v>
      </c>
      <c r="M11" s="10"/>
    </row>
    <row r="12" spans="1:13" s="22" customFormat="1" x14ac:dyDescent="0.25">
      <c r="A12" s="64" t="s">
        <v>64</v>
      </c>
      <c r="B12" s="10">
        <v>5424</v>
      </c>
      <c r="C12" s="10"/>
      <c r="D12" s="10">
        <v>1387</v>
      </c>
      <c r="E12" s="10"/>
      <c r="F12" s="10">
        <v>240</v>
      </c>
      <c r="G12" s="10"/>
      <c r="H12" s="10">
        <v>387</v>
      </c>
      <c r="I12" s="10">
        <v>72</v>
      </c>
      <c r="J12" s="10">
        <v>223</v>
      </c>
      <c r="K12" s="10"/>
      <c r="L12" s="11">
        <v>7733</v>
      </c>
      <c r="M12" s="10"/>
    </row>
    <row r="13" spans="1:13" s="22" customFormat="1" x14ac:dyDescent="0.25">
      <c r="A13" s="64" t="s">
        <v>65</v>
      </c>
      <c r="B13" s="10">
        <v>5258</v>
      </c>
      <c r="C13" s="10"/>
      <c r="D13" s="10">
        <v>1487</v>
      </c>
      <c r="E13" s="10"/>
      <c r="F13" s="10">
        <v>311</v>
      </c>
      <c r="G13" s="10"/>
      <c r="H13" s="10">
        <v>439</v>
      </c>
      <c r="I13" s="10">
        <v>133</v>
      </c>
      <c r="J13" s="10">
        <v>275</v>
      </c>
      <c r="K13" s="10"/>
      <c r="L13" s="11">
        <v>7903</v>
      </c>
      <c r="M13" s="10"/>
    </row>
    <row r="14" spans="1:13" s="22" customFormat="1" x14ac:dyDescent="0.25">
      <c r="A14" s="64" t="s">
        <v>66</v>
      </c>
      <c r="B14" s="10">
        <v>5392</v>
      </c>
      <c r="C14" s="10"/>
      <c r="D14" s="10">
        <v>1563</v>
      </c>
      <c r="E14" s="10"/>
      <c r="F14" s="10">
        <v>300</v>
      </c>
      <c r="G14" s="10"/>
      <c r="H14" s="10">
        <v>458</v>
      </c>
      <c r="I14" s="10">
        <v>129</v>
      </c>
      <c r="J14" s="10">
        <v>212</v>
      </c>
      <c r="K14" s="10"/>
      <c r="L14" s="11">
        <f t="shared" ref="L14:L20" si="0">SUM(B14:J14)</f>
        <v>8054</v>
      </c>
      <c r="M14" s="10"/>
    </row>
    <row r="15" spans="1:13" s="22" customFormat="1" x14ac:dyDescent="0.25">
      <c r="A15" s="64" t="s">
        <v>69</v>
      </c>
      <c r="B15" s="10">
        <v>6775</v>
      </c>
      <c r="C15" s="10"/>
      <c r="D15" s="10">
        <v>1989</v>
      </c>
      <c r="E15" s="10"/>
      <c r="F15" s="10">
        <v>343</v>
      </c>
      <c r="G15" s="10"/>
      <c r="H15" s="10">
        <v>586</v>
      </c>
      <c r="I15" s="10">
        <v>133</v>
      </c>
      <c r="J15" s="10">
        <v>248</v>
      </c>
      <c r="K15" s="10"/>
      <c r="L15" s="11">
        <f t="shared" si="0"/>
        <v>10074</v>
      </c>
      <c r="M15" s="10"/>
    </row>
    <row r="16" spans="1:13" s="22" customFormat="1" x14ac:dyDescent="0.25">
      <c r="A16" s="64" t="s">
        <v>70</v>
      </c>
      <c r="B16" s="10">
        <v>6341</v>
      </c>
      <c r="C16" s="10"/>
      <c r="D16" s="10">
        <v>1735</v>
      </c>
      <c r="E16" s="10"/>
      <c r="F16" s="10">
        <v>239</v>
      </c>
      <c r="G16" s="10"/>
      <c r="H16" s="10">
        <v>529</v>
      </c>
      <c r="I16" s="10">
        <v>114</v>
      </c>
      <c r="J16" s="10">
        <v>296</v>
      </c>
      <c r="K16" s="10"/>
      <c r="L16" s="11">
        <f t="shared" si="0"/>
        <v>9254</v>
      </c>
      <c r="M16" s="10"/>
    </row>
    <row r="17" spans="1:16" s="22" customFormat="1" x14ac:dyDescent="0.25">
      <c r="A17" s="64" t="s">
        <v>71</v>
      </c>
      <c r="B17" s="10">
        <v>6469</v>
      </c>
      <c r="C17" s="10"/>
      <c r="D17" s="10">
        <v>1835</v>
      </c>
      <c r="E17" s="10"/>
      <c r="F17" s="10">
        <v>310</v>
      </c>
      <c r="G17" s="10"/>
      <c r="H17" s="10">
        <v>499</v>
      </c>
      <c r="I17" s="10">
        <v>113</v>
      </c>
      <c r="J17" s="10">
        <v>233</v>
      </c>
      <c r="K17" s="10"/>
      <c r="L17" s="11">
        <f t="shared" si="0"/>
        <v>9459</v>
      </c>
      <c r="M17" s="10"/>
    </row>
    <row r="18" spans="1:16" s="22" customFormat="1" x14ac:dyDescent="0.25">
      <c r="A18" s="64" t="s">
        <v>72</v>
      </c>
      <c r="B18" s="10">
        <v>5645</v>
      </c>
      <c r="C18" s="10"/>
      <c r="D18" s="10">
        <v>1739</v>
      </c>
      <c r="E18" s="10"/>
      <c r="F18" s="10">
        <v>267</v>
      </c>
      <c r="G18" s="140"/>
      <c r="H18" s="10">
        <v>457</v>
      </c>
      <c r="I18" s="10">
        <v>101</v>
      </c>
      <c r="J18" s="10">
        <v>145</v>
      </c>
      <c r="K18" s="10"/>
      <c r="L18" s="11">
        <f t="shared" si="0"/>
        <v>8354</v>
      </c>
      <c r="M18" s="10"/>
    </row>
    <row r="19" spans="1:16" s="22" customFormat="1" x14ac:dyDescent="0.25">
      <c r="A19" s="64" t="s">
        <v>73</v>
      </c>
      <c r="B19" s="10">
        <v>6550</v>
      </c>
      <c r="C19" s="10"/>
      <c r="D19" s="10">
        <v>2065</v>
      </c>
      <c r="E19" s="10"/>
      <c r="F19" s="10">
        <v>267</v>
      </c>
      <c r="G19" s="140"/>
      <c r="H19" s="10">
        <v>378</v>
      </c>
      <c r="I19" s="10">
        <v>77</v>
      </c>
      <c r="J19" s="10">
        <v>128</v>
      </c>
      <c r="K19" s="10"/>
      <c r="L19" s="11">
        <f t="shared" si="0"/>
        <v>9465</v>
      </c>
      <c r="M19" s="10"/>
    </row>
    <row r="20" spans="1:16" s="22" customFormat="1" x14ac:dyDescent="0.25">
      <c r="A20" s="64" t="s">
        <v>74</v>
      </c>
      <c r="B20" s="10">
        <v>5177</v>
      </c>
      <c r="C20" s="10"/>
      <c r="D20" s="10">
        <v>1712</v>
      </c>
      <c r="E20" s="10"/>
      <c r="F20" s="10">
        <v>242</v>
      </c>
      <c r="G20" s="140"/>
      <c r="H20" s="10">
        <v>345</v>
      </c>
      <c r="I20" s="10">
        <v>139</v>
      </c>
      <c r="J20" s="10">
        <v>150</v>
      </c>
      <c r="K20" s="10"/>
      <c r="L20" s="11">
        <f t="shared" si="0"/>
        <v>7765</v>
      </c>
      <c r="M20" s="10"/>
    </row>
    <row r="21" spans="1:16" s="22" customFormat="1" x14ac:dyDescent="0.25">
      <c r="A21" s="64" t="s">
        <v>75</v>
      </c>
      <c r="B21" s="10">
        <v>4932</v>
      </c>
      <c r="C21" s="10"/>
      <c r="D21" s="10">
        <v>1982</v>
      </c>
      <c r="E21" s="10"/>
      <c r="F21" s="10">
        <v>182</v>
      </c>
      <c r="G21" s="140"/>
      <c r="H21" s="10">
        <v>318</v>
      </c>
      <c r="I21" s="10">
        <v>61</v>
      </c>
      <c r="J21" s="10">
        <v>138</v>
      </c>
      <c r="K21" s="10"/>
      <c r="L21" s="11">
        <v>7613</v>
      </c>
      <c r="M21" s="10"/>
    </row>
    <row r="22" spans="1:16" s="22" customFormat="1" x14ac:dyDescent="0.25">
      <c r="A22" s="64" t="s">
        <v>76</v>
      </c>
      <c r="B22" s="10">
        <v>4719</v>
      </c>
      <c r="C22" s="10"/>
      <c r="D22" s="10">
        <v>2124</v>
      </c>
      <c r="E22" s="10"/>
      <c r="F22" s="10">
        <v>202</v>
      </c>
      <c r="G22" s="140"/>
      <c r="H22" s="10">
        <v>315</v>
      </c>
      <c r="I22" s="10">
        <v>63</v>
      </c>
      <c r="J22" s="10">
        <v>75</v>
      </c>
      <c r="K22" s="10"/>
      <c r="L22" s="11">
        <v>7498</v>
      </c>
      <c r="M22" s="10"/>
    </row>
    <row r="23" spans="1:16" s="22" customFormat="1" x14ac:dyDescent="0.25">
      <c r="A23" s="64" t="s">
        <v>77</v>
      </c>
      <c r="B23" s="10">
        <v>3637</v>
      </c>
      <c r="C23" s="10"/>
      <c r="D23" s="10">
        <v>1595</v>
      </c>
      <c r="E23" s="10"/>
      <c r="F23" s="10">
        <v>215</v>
      </c>
      <c r="G23" s="140"/>
      <c r="H23" s="10">
        <v>269</v>
      </c>
      <c r="I23" s="10">
        <v>65</v>
      </c>
      <c r="J23" s="10">
        <v>72</v>
      </c>
      <c r="K23" s="10"/>
      <c r="L23" s="11">
        <f>SUM(B23:J23)</f>
        <v>5853</v>
      </c>
      <c r="M23" s="10"/>
      <c r="N23" s="10"/>
      <c r="O23" s="10"/>
    </row>
    <row r="24" spans="1:16" s="22" customFormat="1" x14ac:dyDescent="0.25">
      <c r="A24" s="23" t="s">
        <v>95</v>
      </c>
      <c r="B24" s="10">
        <v>1138</v>
      </c>
      <c r="C24" s="10">
        <v>271</v>
      </c>
      <c r="D24" s="10"/>
      <c r="E24" s="10">
        <v>60</v>
      </c>
      <c r="F24" s="10">
        <v>42</v>
      </c>
      <c r="G24" s="140"/>
      <c r="H24" s="10">
        <v>94</v>
      </c>
      <c r="I24" s="10">
        <v>20</v>
      </c>
      <c r="J24" s="10">
        <v>58</v>
      </c>
      <c r="K24" s="10">
        <v>55</v>
      </c>
      <c r="L24" s="11">
        <f t="shared" ref="L24:L29" si="1">SUM(B24:K24)</f>
        <v>1738</v>
      </c>
    </row>
    <row r="25" spans="1:16" s="22" customFormat="1" x14ac:dyDescent="0.25">
      <c r="A25" s="64" t="s">
        <v>96</v>
      </c>
      <c r="B25" s="10">
        <f>3079+19</f>
        <v>3098</v>
      </c>
      <c r="C25" s="10">
        <v>533</v>
      </c>
      <c r="D25" s="10"/>
      <c r="E25" s="10">
        <v>123</v>
      </c>
      <c r="F25" s="10">
        <v>111</v>
      </c>
      <c r="G25" s="10"/>
      <c r="H25" s="10">
        <v>212</v>
      </c>
      <c r="I25" s="10">
        <v>49</v>
      </c>
      <c r="J25" s="10">
        <v>133</v>
      </c>
      <c r="K25" s="10">
        <v>119</v>
      </c>
      <c r="L25" s="11">
        <f t="shared" si="1"/>
        <v>4378</v>
      </c>
      <c r="M25" s="10"/>
      <c r="N25" s="10"/>
      <c r="O25" s="10"/>
      <c r="P25" s="11"/>
    </row>
    <row r="26" spans="1:16" s="22" customFormat="1" x14ac:dyDescent="0.25">
      <c r="A26" s="64" t="s">
        <v>97</v>
      </c>
      <c r="B26" s="10">
        <v>2913</v>
      </c>
      <c r="C26" s="10">
        <v>505</v>
      </c>
      <c r="E26" s="10">
        <v>132</v>
      </c>
      <c r="F26" s="10">
        <v>87</v>
      </c>
      <c r="H26" s="10">
        <v>163</v>
      </c>
      <c r="I26" s="10">
        <v>67</v>
      </c>
      <c r="J26" s="10">
        <v>81</v>
      </c>
      <c r="K26" s="10">
        <v>116</v>
      </c>
      <c r="L26" s="11">
        <f t="shared" si="1"/>
        <v>4064</v>
      </c>
      <c r="M26" s="10"/>
      <c r="N26" s="10"/>
      <c r="O26" s="10"/>
      <c r="P26" s="11"/>
    </row>
    <row r="27" spans="1:16" s="22" customFormat="1" x14ac:dyDescent="0.25">
      <c r="A27" s="64" t="s">
        <v>98</v>
      </c>
      <c r="B27" s="10">
        <v>4011</v>
      </c>
      <c r="C27" s="10">
        <v>655</v>
      </c>
      <c r="E27" s="10">
        <v>162</v>
      </c>
      <c r="F27" s="10">
        <v>112</v>
      </c>
      <c r="H27" s="10">
        <v>217</v>
      </c>
      <c r="I27" s="10">
        <v>37</v>
      </c>
      <c r="J27" s="10">
        <v>103</v>
      </c>
      <c r="K27" s="10">
        <v>143</v>
      </c>
      <c r="L27" s="11">
        <f t="shared" si="1"/>
        <v>5440</v>
      </c>
      <c r="M27" s="10"/>
      <c r="N27" s="10"/>
      <c r="O27" s="10"/>
      <c r="P27" s="11"/>
    </row>
    <row r="28" spans="1:16" s="22" customFormat="1" x14ac:dyDescent="0.25">
      <c r="A28" s="64" t="s">
        <v>99</v>
      </c>
      <c r="B28" s="10">
        <v>5001</v>
      </c>
      <c r="C28" s="10">
        <v>979</v>
      </c>
      <c r="E28" s="10">
        <v>226</v>
      </c>
      <c r="F28" s="10">
        <v>145</v>
      </c>
      <c r="H28" s="10">
        <v>291</v>
      </c>
      <c r="I28" s="10">
        <v>107</v>
      </c>
      <c r="J28" s="10">
        <v>157</v>
      </c>
      <c r="K28" s="10">
        <v>194</v>
      </c>
      <c r="L28" s="11">
        <f t="shared" si="1"/>
        <v>7100</v>
      </c>
      <c r="M28" s="10"/>
      <c r="N28" s="10"/>
      <c r="O28" s="10"/>
      <c r="P28" s="11"/>
    </row>
    <row r="29" spans="1:16" s="22" customFormat="1" x14ac:dyDescent="0.25">
      <c r="A29" s="64" t="s">
        <v>479</v>
      </c>
      <c r="B29" s="10">
        <v>6607</v>
      </c>
      <c r="C29" s="10">
        <v>1508</v>
      </c>
      <c r="E29" s="10">
        <v>304</v>
      </c>
      <c r="F29" s="10">
        <v>200</v>
      </c>
      <c r="H29" s="10">
        <v>379</v>
      </c>
      <c r="I29" s="10">
        <v>97</v>
      </c>
      <c r="J29" s="10">
        <v>168</v>
      </c>
      <c r="K29" s="10">
        <v>322</v>
      </c>
      <c r="L29" s="11">
        <f t="shared" si="1"/>
        <v>9585</v>
      </c>
      <c r="M29" s="10"/>
      <c r="N29" s="10"/>
      <c r="O29" s="10"/>
      <c r="P29" s="11"/>
    </row>
    <row r="30" spans="1:16" s="22" customFormat="1" x14ac:dyDescent="0.25">
      <c r="A30" s="209" t="s">
        <v>100</v>
      </c>
      <c r="B30" s="209"/>
      <c r="C30" s="209"/>
      <c r="D30" s="209"/>
      <c r="E30" s="209"/>
      <c r="F30" s="209"/>
      <c r="G30" s="209"/>
      <c r="H30" s="209"/>
      <c r="I30" s="209"/>
      <c r="J30" s="209"/>
      <c r="K30" s="209"/>
      <c r="L30" s="209"/>
      <c r="M30" s="10"/>
    </row>
    <row r="31" spans="1:16" s="22" customFormat="1" x14ac:dyDescent="0.25">
      <c r="A31" s="64" t="s">
        <v>56</v>
      </c>
      <c r="B31" s="24">
        <f t="shared" ref="B31:B52" si="2">B8/$L8</f>
        <v>0.65684165232358005</v>
      </c>
      <c r="C31" s="24"/>
      <c r="D31" s="24"/>
      <c r="E31" s="24"/>
      <c r="F31" s="24"/>
      <c r="G31" s="24">
        <f t="shared" ref="G31:J33" si="3">G8/$L8</f>
        <v>0.28098106712564541</v>
      </c>
      <c r="H31" s="24">
        <f t="shared" si="3"/>
        <v>3.6574870912220309E-2</v>
      </c>
      <c r="I31" s="24">
        <f t="shared" si="3"/>
        <v>8.8209982788296035E-3</v>
      </c>
      <c r="J31" s="24">
        <f t="shared" si="3"/>
        <v>1.6781411359724614E-2</v>
      </c>
      <c r="K31" s="24"/>
      <c r="L31" s="25">
        <v>1</v>
      </c>
      <c r="M31" s="10"/>
    </row>
    <row r="32" spans="1:16" s="22" customFormat="1" x14ac:dyDescent="0.25">
      <c r="A32" s="64" t="s">
        <v>61</v>
      </c>
      <c r="B32" s="24">
        <f t="shared" si="2"/>
        <v>0.68798617113223859</v>
      </c>
      <c r="C32" s="24"/>
      <c r="D32" s="24"/>
      <c r="E32" s="24"/>
      <c r="F32" s="24"/>
      <c r="G32" s="24">
        <f t="shared" si="3"/>
        <v>0.25272255834053586</v>
      </c>
      <c r="H32" s="24">
        <f t="shared" si="3"/>
        <v>3.2670700086430422E-2</v>
      </c>
      <c r="I32" s="24">
        <f t="shared" si="3"/>
        <v>1.0544511668107173E-2</v>
      </c>
      <c r="J32" s="24">
        <f t="shared" si="3"/>
        <v>1.6076058772687987E-2</v>
      </c>
      <c r="K32" s="24"/>
      <c r="L32" s="25">
        <v>1</v>
      </c>
      <c r="M32" s="10"/>
    </row>
    <row r="33" spans="1:16" s="22" customFormat="1" x14ac:dyDescent="0.25">
      <c r="A33" s="64" t="s">
        <v>62</v>
      </c>
      <c r="B33" s="24">
        <f t="shared" si="2"/>
        <v>0.73022578295702845</v>
      </c>
      <c r="C33" s="24"/>
      <c r="D33" s="24">
        <f t="shared" ref="D33:D46" si="4">D10/$L10</f>
        <v>0.1278951201747997</v>
      </c>
      <c r="E33" s="24"/>
      <c r="F33" s="24">
        <f t="shared" ref="F33:F48" si="5">F10/$L10</f>
        <v>2.2432629278951201E-2</v>
      </c>
      <c r="G33" s="24">
        <f t="shared" si="3"/>
        <v>6.5841223597960671E-2</v>
      </c>
      <c r="H33" s="24">
        <f t="shared" si="3"/>
        <v>3.6562272396212674E-2</v>
      </c>
      <c r="I33" s="24">
        <f t="shared" si="3"/>
        <v>8.5943190094683181E-3</v>
      </c>
      <c r="J33" s="24">
        <f t="shared" si="3"/>
        <v>8.4486525855790237E-3</v>
      </c>
      <c r="K33" s="24"/>
      <c r="L33" s="25">
        <v>1</v>
      </c>
      <c r="M33" s="10"/>
    </row>
    <row r="34" spans="1:16" s="22" customFormat="1" x14ac:dyDescent="0.25">
      <c r="A34" s="64" t="s">
        <v>63</v>
      </c>
      <c r="B34" s="24">
        <f t="shared" si="2"/>
        <v>0.72796769075436318</v>
      </c>
      <c r="C34" s="24"/>
      <c r="D34" s="24">
        <f t="shared" si="4"/>
        <v>0.18779749026395501</v>
      </c>
      <c r="E34" s="24"/>
      <c r="F34" s="24">
        <f t="shared" si="5"/>
        <v>2.9712966969565845E-2</v>
      </c>
      <c r="G34" s="24"/>
      <c r="H34" s="24">
        <f t="shared" ref="H34:J48" si="6">H11/$L11</f>
        <v>3.8655704601182748E-2</v>
      </c>
      <c r="I34" s="24">
        <f t="shared" si="6"/>
        <v>7.500360594259339E-3</v>
      </c>
      <c r="J34" s="24">
        <f t="shared" si="6"/>
        <v>8.3657868166738779E-3</v>
      </c>
      <c r="K34" s="24"/>
      <c r="L34" s="25">
        <v>1</v>
      </c>
      <c r="M34" s="10"/>
    </row>
    <row r="35" spans="1:16" s="22" customFormat="1" x14ac:dyDescent="0.25">
      <c r="A35" s="64" t="s">
        <v>64</v>
      </c>
      <c r="B35" s="24">
        <f t="shared" si="2"/>
        <v>0.70140954351480667</v>
      </c>
      <c r="C35" s="24"/>
      <c r="D35" s="24">
        <f t="shared" si="4"/>
        <v>0.17936117936117937</v>
      </c>
      <c r="E35" s="24"/>
      <c r="F35" s="24">
        <f t="shared" si="5"/>
        <v>3.1035820509504718E-2</v>
      </c>
      <c r="G35" s="24"/>
      <c r="H35" s="24">
        <f t="shared" si="6"/>
        <v>5.0045260571576364E-2</v>
      </c>
      <c r="I35" s="24">
        <f t="shared" si="6"/>
        <v>9.3107461528514155E-3</v>
      </c>
      <c r="J35" s="24">
        <f t="shared" si="6"/>
        <v>2.8837449890081468E-2</v>
      </c>
      <c r="K35" s="24"/>
      <c r="L35" s="25">
        <v>1</v>
      </c>
      <c r="M35" s="10"/>
    </row>
    <row r="36" spans="1:16" s="22" customFormat="1" x14ac:dyDescent="0.25">
      <c r="A36" s="64" t="s">
        <v>65</v>
      </c>
      <c r="B36" s="24">
        <f t="shared" si="2"/>
        <v>0.66531696823990893</v>
      </c>
      <c r="C36" s="24"/>
      <c r="D36" s="24">
        <f t="shared" si="4"/>
        <v>0.18815639630520056</v>
      </c>
      <c r="E36" s="24"/>
      <c r="F36" s="24">
        <f t="shared" si="5"/>
        <v>3.9352144755156269E-2</v>
      </c>
      <c r="G36" s="24"/>
      <c r="H36" s="24">
        <f t="shared" si="6"/>
        <v>5.5548525876249526E-2</v>
      </c>
      <c r="I36" s="24">
        <f t="shared" si="6"/>
        <v>1.682905225863596E-2</v>
      </c>
      <c r="J36" s="24">
        <f t="shared" si="6"/>
        <v>3.4796912564848792E-2</v>
      </c>
      <c r="K36" s="24"/>
      <c r="L36" s="25">
        <v>1</v>
      </c>
      <c r="M36" s="10"/>
    </row>
    <row r="37" spans="1:16" s="22" customFormat="1" x14ac:dyDescent="0.25">
      <c r="A37" s="64" t="s">
        <v>66</v>
      </c>
      <c r="B37" s="24">
        <f t="shared" si="2"/>
        <v>0.66948100322820958</v>
      </c>
      <c r="C37" s="24"/>
      <c r="D37" s="24">
        <f t="shared" si="4"/>
        <v>0.1940650608393345</v>
      </c>
      <c r="E37" s="24"/>
      <c r="F37" s="24">
        <f t="shared" si="5"/>
        <v>3.7248572138068044E-2</v>
      </c>
      <c r="G37" s="24"/>
      <c r="H37" s="24">
        <f t="shared" si="6"/>
        <v>5.6866153464117206E-2</v>
      </c>
      <c r="I37" s="24">
        <f t="shared" si="6"/>
        <v>1.6016886019369257E-2</v>
      </c>
      <c r="J37" s="24">
        <f t="shared" si="6"/>
        <v>2.6322324310901417E-2</v>
      </c>
      <c r="K37" s="24"/>
      <c r="L37" s="25">
        <f t="shared" ref="L37:L52" si="7">L14/$L14</f>
        <v>1</v>
      </c>
      <c r="M37" s="10"/>
    </row>
    <row r="38" spans="1:16" s="22" customFormat="1" x14ac:dyDescent="0.25">
      <c r="A38" s="64" t="s">
        <v>69</v>
      </c>
      <c r="B38" s="24">
        <f t="shared" si="2"/>
        <v>0.67252332737740717</v>
      </c>
      <c r="C38" s="24"/>
      <c r="D38" s="24">
        <f t="shared" si="4"/>
        <v>0.19743895175699822</v>
      </c>
      <c r="E38" s="24"/>
      <c r="F38" s="24">
        <f t="shared" si="5"/>
        <v>3.404804447091523E-2</v>
      </c>
      <c r="G38" s="24"/>
      <c r="H38" s="24">
        <f t="shared" si="6"/>
        <v>5.8169545364304152E-2</v>
      </c>
      <c r="I38" s="24">
        <f t="shared" si="6"/>
        <v>1.3202302958109986E-2</v>
      </c>
      <c r="J38" s="24">
        <f t="shared" si="6"/>
        <v>2.4617828072265237E-2</v>
      </c>
      <c r="K38" s="24"/>
      <c r="L38" s="25">
        <f t="shared" si="7"/>
        <v>1</v>
      </c>
      <c r="M38" s="10"/>
    </row>
    <row r="39" spans="1:16" s="22" customFormat="1" x14ac:dyDescent="0.25">
      <c r="A39" s="64" t="s">
        <v>70</v>
      </c>
      <c r="B39" s="24">
        <f t="shared" si="2"/>
        <v>0.68521720337151504</v>
      </c>
      <c r="C39" s="24"/>
      <c r="D39" s="24">
        <f t="shared" si="4"/>
        <v>0.18748649232764211</v>
      </c>
      <c r="E39" s="24"/>
      <c r="F39" s="24">
        <f t="shared" si="5"/>
        <v>2.5826669548303437E-2</v>
      </c>
      <c r="G39" s="24"/>
      <c r="H39" s="24">
        <f t="shared" si="6"/>
        <v>5.7164469418629779E-2</v>
      </c>
      <c r="I39" s="24">
        <f t="shared" si="6"/>
        <v>1.2318997190404149E-2</v>
      </c>
      <c r="J39" s="24">
        <f t="shared" si="6"/>
        <v>3.1986168143505508E-2</v>
      </c>
      <c r="K39" s="24"/>
      <c r="L39" s="25">
        <f t="shared" si="7"/>
        <v>1</v>
      </c>
      <c r="M39" s="10"/>
    </row>
    <row r="40" spans="1:16" s="22" customFormat="1" x14ac:dyDescent="0.25">
      <c r="A40" s="64" t="s">
        <v>71</v>
      </c>
      <c r="B40" s="24">
        <f t="shared" si="2"/>
        <v>0.68389893223385134</v>
      </c>
      <c r="C40" s="24"/>
      <c r="D40" s="24">
        <f t="shared" si="4"/>
        <v>0.19399513690664974</v>
      </c>
      <c r="E40" s="24"/>
      <c r="F40" s="24">
        <f t="shared" si="5"/>
        <v>3.2773020403848184E-2</v>
      </c>
      <c r="G40" s="24"/>
      <c r="H40" s="24">
        <f t="shared" si="6"/>
        <v>5.2753990908129822E-2</v>
      </c>
      <c r="I40" s="24">
        <f t="shared" si="6"/>
        <v>1.1946294534305952E-2</v>
      </c>
      <c r="J40" s="24">
        <f t="shared" si="6"/>
        <v>2.4632625013214927E-2</v>
      </c>
      <c r="K40" s="24"/>
      <c r="L40" s="25">
        <f t="shared" si="7"/>
        <v>1</v>
      </c>
      <c r="M40" s="10"/>
    </row>
    <row r="41" spans="1:16" s="22" customFormat="1" x14ac:dyDescent="0.25">
      <c r="A41" s="64" t="s">
        <v>72</v>
      </c>
      <c r="B41" s="24">
        <f t="shared" si="2"/>
        <v>0.67572420397414412</v>
      </c>
      <c r="C41" s="24"/>
      <c r="D41" s="24">
        <f t="shared" si="4"/>
        <v>0.20816375389035194</v>
      </c>
      <c r="E41" s="24"/>
      <c r="F41" s="24">
        <f t="shared" si="5"/>
        <v>3.1960737371319131E-2</v>
      </c>
      <c r="G41" s="24"/>
      <c r="H41" s="24">
        <f t="shared" si="6"/>
        <v>5.4704333253531245E-2</v>
      </c>
      <c r="I41" s="24">
        <f t="shared" si="6"/>
        <v>1.2090016758439071E-2</v>
      </c>
      <c r="J41" s="24">
        <f t="shared" si="6"/>
        <v>1.7356954752214507E-2</v>
      </c>
      <c r="K41" s="24"/>
      <c r="L41" s="25">
        <f t="shared" si="7"/>
        <v>1</v>
      </c>
      <c r="M41" s="10"/>
    </row>
    <row r="42" spans="1:16" s="22" customFormat="1" x14ac:dyDescent="0.25">
      <c r="A42" s="64" t="s">
        <v>73</v>
      </c>
      <c r="B42" s="24">
        <f t="shared" si="2"/>
        <v>0.6920232435287903</v>
      </c>
      <c r="C42" s="24"/>
      <c r="D42" s="24">
        <f t="shared" si="4"/>
        <v>0.21817221341785525</v>
      </c>
      <c r="E42" s="24"/>
      <c r="F42" s="24">
        <f t="shared" si="5"/>
        <v>2.8209191759112521E-2</v>
      </c>
      <c r="G42" s="24"/>
      <c r="H42" s="24">
        <f t="shared" si="6"/>
        <v>3.9936608557844692E-2</v>
      </c>
      <c r="I42" s="24">
        <f t="shared" si="6"/>
        <v>8.1352350765979929E-3</v>
      </c>
      <c r="J42" s="24">
        <f t="shared" si="6"/>
        <v>1.3523507659799261E-2</v>
      </c>
      <c r="K42" s="24"/>
      <c r="L42" s="25">
        <f t="shared" si="7"/>
        <v>1</v>
      </c>
      <c r="M42" s="10"/>
    </row>
    <row r="43" spans="1:16" s="22" customFormat="1" x14ac:dyDescent="0.25">
      <c r="A43" s="64" t="s">
        <v>74</v>
      </c>
      <c r="B43" s="24">
        <f t="shared" si="2"/>
        <v>0.66670959433354793</v>
      </c>
      <c r="C43" s="24"/>
      <c r="D43" s="24">
        <f t="shared" si="4"/>
        <v>0.22047649710238248</v>
      </c>
      <c r="E43" s="24"/>
      <c r="F43" s="24">
        <f t="shared" si="5"/>
        <v>3.116548615582743E-2</v>
      </c>
      <c r="G43" s="24"/>
      <c r="H43" s="24">
        <f t="shared" si="6"/>
        <v>4.4430135222150675E-2</v>
      </c>
      <c r="I43" s="24">
        <f t="shared" si="6"/>
        <v>1.7900837089504185E-2</v>
      </c>
      <c r="J43" s="24">
        <f t="shared" si="6"/>
        <v>1.9317450096587252E-2</v>
      </c>
      <c r="K43" s="24"/>
      <c r="L43" s="25">
        <f t="shared" si="7"/>
        <v>1</v>
      </c>
      <c r="M43" s="10"/>
    </row>
    <row r="44" spans="1:16" s="22" customFormat="1" x14ac:dyDescent="0.25">
      <c r="A44" s="64" t="s">
        <v>75</v>
      </c>
      <c r="B44" s="24">
        <f t="shared" si="2"/>
        <v>0.64783922238276637</v>
      </c>
      <c r="C44" s="24"/>
      <c r="D44" s="24">
        <f t="shared" si="4"/>
        <v>0.26034414816760804</v>
      </c>
      <c r="E44" s="24"/>
      <c r="F44" s="24">
        <f t="shared" si="5"/>
        <v>2.3906475765138577E-2</v>
      </c>
      <c r="G44" s="24"/>
      <c r="H44" s="24">
        <f t="shared" si="6"/>
        <v>4.1770655457769604E-2</v>
      </c>
      <c r="I44" s="24">
        <f t="shared" si="6"/>
        <v>8.0126100091947976E-3</v>
      </c>
      <c r="J44" s="24">
        <f t="shared" si="6"/>
        <v>1.812688821752266E-2</v>
      </c>
      <c r="K44" s="24"/>
      <c r="L44" s="25">
        <f t="shared" si="7"/>
        <v>1</v>
      </c>
      <c r="M44" s="10"/>
    </row>
    <row r="45" spans="1:16" s="22" customFormat="1" x14ac:dyDescent="0.25">
      <c r="A45" s="64" t="s">
        <v>76</v>
      </c>
      <c r="B45" s="24">
        <f t="shared" si="2"/>
        <v>0.62936783142171249</v>
      </c>
      <c r="C45" s="24"/>
      <c r="D45" s="24">
        <f t="shared" si="4"/>
        <v>0.28327554014403838</v>
      </c>
      <c r="E45" s="24"/>
      <c r="F45" s="24">
        <f t="shared" si="5"/>
        <v>2.6940517471325687E-2</v>
      </c>
      <c r="G45" s="24"/>
      <c r="H45" s="24">
        <f t="shared" si="6"/>
        <v>4.2011202987463324E-2</v>
      </c>
      <c r="I45" s="24">
        <f t="shared" si="6"/>
        <v>8.4022405974926648E-3</v>
      </c>
      <c r="J45" s="24">
        <f t="shared" si="6"/>
        <v>1.0002667377967457E-2</v>
      </c>
      <c r="K45" s="24"/>
      <c r="L45" s="25">
        <f t="shared" si="7"/>
        <v>1</v>
      </c>
      <c r="M45" s="10"/>
    </row>
    <row r="46" spans="1:16" s="22" customFormat="1" x14ac:dyDescent="0.25">
      <c r="A46" s="64" t="s">
        <v>77</v>
      </c>
      <c r="B46" s="24">
        <f t="shared" si="2"/>
        <v>0.6213907397915599</v>
      </c>
      <c r="C46" s="24"/>
      <c r="D46" s="24">
        <f t="shared" si="4"/>
        <v>0.27250982402186913</v>
      </c>
      <c r="E46" s="24"/>
      <c r="F46" s="24">
        <f t="shared" si="5"/>
        <v>3.6733299162822482E-2</v>
      </c>
      <c r="G46" s="24"/>
      <c r="H46" s="24">
        <f t="shared" si="6"/>
        <v>4.5959337092089526E-2</v>
      </c>
      <c r="I46" s="24">
        <f t="shared" si="6"/>
        <v>1.1105416025969587E-2</v>
      </c>
      <c r="J46" s="24">
        <f t="shared" si="6"/>
        <v>1.2301383905689391E-2</v>
      </c>
      <c r="K46" s="24"/>
      <c r="L46" s="25">
        <f t="shared" si="7"/>
        <v>1</v>
      </c>
      <c r="M46" s="10"/>
    </row>
    <row r="47" spans="1:16" s="22" customFormat="1" x14ac:dyDescent="0.25">
      <c r="A47" s="23" t="s">
        <v>95</v>
      </c>
      <c r="B47" s="24">
        <f t="shared" si="2"/>
        <v>0.65477560414269276</v>
      </c>
      <c r="C47" s="24">
        <f t="shared" ref="C47:C52" si="8">C24/$L24</f>
        <v>0.15592635212888378</v>
      </c>
      <c r="D47" s="24"/>
      <c r="E47" s="24">
        <f t="shared" ref="E47:E52" si="9">E24/$L24</f>
        <v>3.4522439585730723E-2</v>
      </c>
      <c r="F47" s="24">
        <f t="shared" si="5"/>
        <v>2.4165707710011506E-2</v>
      </c>
      <c r="G47" s="24"/>
      <c r="H47" s="24">
        <f t="shared" si="6"/>
        <v>5.4085155350978138E-2</v>
      </c>
      <c r="I47" s="24">
        <f t="shared" si="6"/>
        <v>1.1507479861910242E-2</v>
      </c>
      <c r="J47" s="24">
        <f t="shared" si="6"/>
        <v>3.3371691599539698E-2</v>
      </c>
      <c r="K47" s="24">
        <f t="shared" ref="K47:K52" si="10">K24/$L24</f>
        <v>3.1645569620253167E-2</v>
      </c>
      <c r="L47" s="25">
        <f t="shared" si="7"/>
        <v>1</v>
      </c>
      <c r="M47" s="10"/>
    </row>
    <row r="48" spans="1:16" s="22" customFormat="1" x14ac:dyDescent="0.25">
      <c r="A48" s="64" t="s">
        <v>96</v>
      </c>
      <c r="B48" s="24">
        <f t="shared" si="2"/>
        <v>0.70762905436272272</v>
      </c>
      <c r="C48" s="24">
        <f t="shared" si="8"/>
        <v>0.12174508908177249</v>
      </c>
      <c r="D48" s="24"/>
      <c r="E48" s="24">
        <f t="shared" si="9"/>
        <v>2.8095020557332116E-2</v>
      </c>
      <c r="F48" s="24">
        <f t="shared" si="5"/>
        <v>2.5354042941982641E-2</v>
      </c>
      <c r="G48" s="24"/>
      <c r="H48" s="24">
        <f t="shared" si="6"/>
        <v>4.842393787117405E-2</v>
      </c>
      <c r="I48" s="24">
        <f t="shared" si="6"/>
        <v>1.1192325262677022E-2</v>
      </c>
      <c r="J48" s="24">
        <f t="shared" si="6"/>
        <v>3.0379168570123342E-2</v>
      </c>
      <c r="K48" s="24">
        <f t="shared" si="10"/>
        <v>2.7181361352215622E-2</v>
      </c>
      <c r="L48" s="25">
        <f t="shared" si="7"/>
        <v>1</v>
      </c>
      <c r="M48" s="10"/>
      <c r="N48" s="10"/>
      <c r="O48" s="10"/>
      <c r="P48" s="11"/>
    </row>
    <row r="49" spans="1:16" s="22" customFormat="1" x14ac:dyDescent="0.25">
      <c r="A49" s="64" t="s">
        <v>97</v>
      </c>
      <c r="B49" s="24">
        <f t="shared" si="2"/>
        <v>0.71678149606299213</v>
      </c>
      <c r="C49" s="24">
        <f t="shared" si="8"/>
        <v>0.12426181102362205</v>
      </c>
      <c r="D49" s="24"/>
      <c r="E49" s="24">
        <f t="shared" si="9"/>
        <v>3.2480314960629919E-2</v>
      </c>
      <c r="F49" s="24">
        <f>H26/$L26</f>
        <v>4.0108267716535431E-2</v>
      </c>
      <c r="G49" s="24"/>
      <c r="H49" s="24">
        <f t="shared" ref="H49:I52" si="11">J26/$L26</f>
        <v>1.9931102362204724E-2</v>
      </c>
      <c r="I49" s="24">
        <f t="shared" si="11"/>
        <v>2.8543307086614175E-2</v>
      </c>
      <c r="J49" s="24">
        <f>J26/$L26</f>
        <v>1.9931102362204724E-2</v>
      </c>
      <c r="K49" s="24">
        <f t="shared" si="10"/>
        <v>2.8543307086614175E-2</v>
      </c>
      <c r="L49" s="25">
        <f t="shared" si="7"/>
        <v>1</v>
      </c>
      <c r="M49" s="10"/>
      <c r="N49" s="10"/>
      <c r="O49" s="10"/>
      <c r="P49" s="11"/>
    </row>
    <row r="50" spans="1:16" s="22" customFormat="1" x14ac:dyDescent="0.25">
      <c r="A50" s="64" t="s">
        <v>98</v>
      </c>
      <c r="B50" s="24">
        <f t="shared" si="2"/>
        <v>0.73731617647058822</v>
      </c>
      <c r="C50" s="24">
        <f t="shared" si="8"/>
        <v>0.12040441176470588</v>
      </c>
      <c r="D50" s="24"/>
      <c r="E50" s="24">
        <f t="shared" si="9"/>
        <v>2.9779411764705881E-2</v>
      </c>
      <c r="F50" s="24">
        <f>H27/$L27</f>
        <v>3.9889705882352938E-2</v>
      </c>
      <c r="G50" s="24"/>
      <c r="H50" s="24">
        <f t="shared" si="11"/>
        <v>1.8933823529411763E-2</v>
      </c>
      <c r="I50" s="24">
        <f t="shared" si="11"/>
        <v>2.6286764705882353E-2</v>
      </c>
      <c r="J50" s="24">
        <f>J27/$L27</f>
        <v>1.8933823529411763E-2</v>
      </c>
      <c r="K50" s="24">
        <f t="shared" si="10"/>
        <v>2.6286764705882353E-2</v>
      </c>
      <c r="L50" s="25">
        <f t="shared" si="7"/>
        <v>1</v>
      </c>
      <c r="M50" s="10"/>
      <c r="N50" s="10"/>
      <c r="O50" s="10"/>
      <c r="P50" s="11"/>
    </row>
    <row r="51" spans="1:16" s="22" customFormat="1" x14ac:dyDescent="0.25">
      <c r="A51" s="64" t="s">
        <v>99</v>
      </c>
      <c r="B51" s="24">
        <f t="shared" si="2"/>
        <v>0.70436619718309856</v>
      </c>
      <c r="C51" s="24">
        <f t="shared" si="8"/>
        <v>0.13788732394366196</v>
      </c>
      <c r="D51" s="24"/>
      <c r="E51" s="24">
        <f t="shared" si="9"/>
        <v>3.1830985915492958E-2</v>
      </c>
      <c r="F51" s="24">
        <f>H28/$L28</f>
        <v>4.0985915492957749E-2</v>
      </c>
      <c r="G51" s="24"/>
      <c r="H51" s="24">
        <f t="shared" si="11"/>
        <v>2.2112676056338029E-2</v>
      </c>
      <c r="I51" s="24">
        <f t="shared" si="11"/>
        <v>2.7323943661971831E-2</v>
      </c>
      <c r="J51" s="24">
        <f>J28/$L28</f>
        <v>2.2112676056338029E-2</v>
      </c>
      <c r="K51" s="24">
        <f t="shared" si="10"/>
        <v>2.7323943661971831E-2</v>
      </c>
      <c r="L51" s="25">
        <f t="shared" si="7"/>
        <v>1</v>
      </c>
      <c r="M51" s="10"/>
      <c r="N51" s="10"/>
      <c r="O51" s="10"/>
      <c r="P51" s="11"/>
    </row>
    <row r="52" spans="1:16" s="22" customFormat="1" x14ac:dyDescent="0.25">
      <c r="A52" s="64" t="s">
        <v>479</v>
      </c>
      <c r="B52" s="24">
        <f t="shared" si="2"/>
        <v>0.68930620761606676</v>
      </c>
      <c r="C52" s="24">
        <f t="shared" si="8"/>
        <v>0.15732916014606155</v>
      </c>
      <c r="D52" s="24"/>
      <c r="E52" s="24">
        <f t="shared" si="9"/>
        <v>3.1716223265519039E-2</v>
      </c>
      <c r="F52" s="24">
        <f>H29/$L29</f>
        <v>3.954094940010433E-2</v>
      </c>
      <c r="G52" s="24"/>
      <c r="H52" s="24">
        <f t="shared" si="11"/>
        <v>1.7527386541471048E-2</v>
      </c>
      <c r="I52" s="24">
        <f t="shared" si="11"/>
        <v>3.3594157537819511E-2</v>
      </c>
      <c r="J52" s="24">
        <f>J29/$L29</f>
        <v>1.7527386541471048E-2</v>
      </c>
      <c r="K52" s="24">
        <f t="shared" si="10"/>
        <v>3.3594157537819511E-2</v>
      </c>
      <c r="L52" s="25">
        <f t="shared" si="7"/>
        <v>1</v>
      </c>
      <c r="M52" s="10"/>
      <c r="N52" s="10"/>
      <c r="O52" s="10"/>
      <c r="P52" s="11"/>
    </row>
    <row r="53" spans="1:16" s="22" customFormat="1" x14ac:dyDescent="0.25">
      <c r="A53" s="209" t="s">
        <v>101</v>
      </c>
      <c r="B53" s="209"/>
      <c r="C53" s="209"/>
      <c r="D53" s="209"/>
      <c r="E53" s="209"/>
      <c r="F53" s="209"/>
      <c r="G53" s="209"/>
      <c r="H53" s="209"/>
      <c r="I53" s="209"/>
      <c r="J53" s="209"/>
      <c r="K53" s="209"/>
      <c r="L53" s="209"/>
      <c r="M53" s="10"/>
    </row>
    <row r="54" spans="1:16" s="22" customFormat="1" x14ac:dyDescent="0.25">
      <c r="A54" s="64" t="s">
        <v>61</v>
      </c>
      <c r="B54" s="24">
        <f t="shared" ref="B54:B68" si="12">B32-B31</f>
        <v>3.1144518808658539E-2</v>
      </c>
      <c r="C54" s="24"/>
      <c r="D54" s="24"/>
      <c r="E54" s="24"/>
      <c r="F54" s="24"/>
      <c r="G54" s="24">
        <f t="shared" ref="G54:J54" si="13">G32-G31</f>
        <v>-2.8258508785109548E-2</v>
      </c>
      <c r="H54" s="24">
        <f t="shared" si="13"/>
        <v>-3.9041708257898863E-3</v>
      </c>
      <c r="I54" s="24">
        <f t="shared" si="13"/>
        <v>1.7235133892775697E-3</v>
      </c>
      <c r="J54" s="24">
        <f t="shared" si="13"/>
        <v>-7.0535258703662701E-4</v>
      </c>
      <c r="K54" s="24"/>
      <c r="L54" s="25">
        <v>0</v>
      </c>
      <c r="M54" s="10"/>
    </row>
    <row r="55" spans="1:16" s="22" customFormat="1" x14ac:dyDescent="0.25">
      <c r="A55" s="64" t="s">
        <v>62</v>
      </c>
      <c r="B55" s="24">
        <f t="shared" si="12"/>
        <v>4.2239611824789858E-2</v>
      </c>
      <c r="C55" s="24"/>
      <c r="D55" s="24">
        <f t="shared" ref="D55:J68" si="14">D33-D32</f>
        <v>0.1278951201747997</v>
      </c>
      <c r="E55" s="24"/>
      <c r="F55" s="24">
        <f t="shared" ref="F55:J63" si="15">F33-F32</f>
        <v>2.2432629278951201E-2</v>
      </c>
      <c r="G55" s="24">
        <f t="shared" si="15"/>
        <v>-0.18688133474257518</v>
      </c>
      <c r="H55" s="24">
        <f t="shared" si="15"/>
        <v>3.8915723097822513E-3</v>
      </c>
      <c r="I55" s="24">
        <f t="shared" si="15"/>
        <v>-1.9501926586388552E-3</v>
      </c>
      <c r="J55" s="24">
        <f t="shared" si="15"/>
        <v>-7.6274061871089635E-3</v>
      </c>
      <c r="K55" s="24"/>
      <c r="L55" s="25">
        <v>0</v>
      </c>
      <c r="M55" s="10"/>
    </row>
    <row r="56" spans="1:16" s="22" customFormat="1" x14ac:dyDescent="0.25">
      <c r="A56" s="64" t="s">
        <v>63</v>
      </c>
      <c r="B56" s="24">
        <f t="shared" si="12"/>
        <v>-2.2580922026652628E-3</v>
      </c>
      <c r="C56" s="24"/>
      <c r="D56" s="24">
        <f t="shared" si="14"/>
        <v>5.9902370089155305E-2</v>
      </c>
      <c r="E56" s="24"/>
      <c r="F56" s="24">
        <f t="shared" si="15"/>
        <v>7.2803376906146432E-3</v>
      </c>
      <c r="G56" s="24">
        <f t="shared" si="15"/>
        <v>-6.5841223597960671E-2</v>
      </c>
      <c r="H56" s="24">
        <f t="shared" si="15"/>
        <v>2.0934322049700749E-3</v>
      </c>
      <c r="I56" s="24">
        <f t="shared" si="15"/>
        <v>-1.0939584152089791E-3</v>
      </c>
      <c r="J56" s="24">
        <f t="shared" si="15"/>
        <v>-8.2865768905145826E-5</v>
      </c>
      <c r="K56" s="24"/>
      <c r="L56" s="25">
        <v>0</v>
      </c>
      <c r="M56" s="10"/>
    </row>
    <row r="57" spans="1:16" s="22" customFormat="1" x14ac:dyDescent="0.25">
      <c r="A57" s="64" t="s">
        <v>64</v>
      </c>
      <c r="B57" s="24">
        <f t="shared" si="12"/>
        <v>-2.6558147239556518E-2</v>
      </c>
      <c r="C57" s="24"/>
      <c r="D57" s="24">
        <f t="shared" si="14"/>
        <v>-8.4363109027756344E-3</v>
      </c>
      <c r="E57" s="24"/>
      <c r="F57" s="24">
        <f t="shared" si="15"/>
        <v>1.3228535399388737E-3</v>
      </c>
      <c r="G57" s="24"/>
      <c r="H57" s="24">
        <f t="shared" si="15"/>
        <v>1.1389555970393615E-2</v>
      </c>
      <c r="I57" s="24">
        <f t="shared" si="15"/>
        <v>1.8103855585920765E-3</v>
      </c>
      <c r="J57" s="24">
        <f t="shared" si="15"/>
        <v>2.047166307340759E-2</v>
      </c>
      <c r="K57" s="24"/>
      <c r="L57" s="25">
        <v>0</v>
      </c>
      <c r="M57" s="10"/>
    </row>
    <row r="58" spans="1:16" s="22" customFormat="1" x14ac:dyDescent="0.25">
      <c r="A58" s="64" t="s">
        <v>65</v>
      </c>
      <c r="B58" s="24">
        <f t="shared" si="12"/>
        <v>-3.6092575274897731E-2</v>
      </c>
      <c r="C58" s="24"/>
      <c r="D58" s="24">
        <f t="shared" si="14"/>
        <v>8.7952169440211891E-3</v>
      </c>
      <c r="E58" s="24"/>
      <c r="F58" s="24">
        <f t="shared" si="15"/>
        <v>8.3163242456515511E-3</v>
      </c>
      <c r="G58" s="24"/>
      <c r="H58" s="24">
        <f t="shared" si="15"/>
        <v>5.5032653046731619E-3</v>
      </c>
      <c r="I58" s="24">
        <f t="shared" si="15"/>
        <v>7.518306105784545E-3</v>
      </c>
      <c r="J58" s="24">
        <f t="shared" si="15"/>
        <v>5.9594626747673241E-3</v>
      </c>
      <c r="K58" s="24"/>
      <c r="L58" s="25">
        <v>0</v>
      </c>
      <c r="M58" s="10"/>
    </row>
    <row r="59" spans="1:16" s="22" customFormat="1" x14ac:dyDescent="0.25">
      <c r="A59" s="64" t="s">
        <v>66</v>
      </c>
      <c r="B59" s="24">
        <f t="shared" si="12"/>
        <v>4.1640349883006467E-3</v>
      </c>
      <c r="C59" s="24"/>
      <c r="D59" s="24">
        <f t="shared" si="14"/>
        <v>5.9086645341339394E-3</v>
      </c>
      <c r="E59" s="24"/>
      <c r="F59" s="24">
        <f t="shared" si="15"/>
        <v>-2.1035726170882257E-3</v>
      </c>
      <c r="G59" s="24"/>
      <c r="H59" s="24">
        <f t="shared" si="15"/>
        <v>1.3176275878676799E-3</v>
      </c>
      <c r="I59" s="24">
        <f t="shared" si="15"/>
        <v>-8.1216623926670325E-4</v>
      </c>
      <c r="J59" s="24">
        <f t="shared" si="15"/>
        <v>-8.4745882539473752E-3</v>
      </c>
      <c r="K59" s="24"/>
      <c r="L59" s="25">
        <f t="shared" ref="L59:L68" si="16">L37-L36</f>
        <v>0</v>
      </c>
      <c r="M59" s="10"/>
    </row>
    <row r="60" spans="1:16" s="22" customFormat="1" x14ac:dyDescent="0.25">
      <c r="A60" s="64" t="s">
        <v>69</v>
      </c>
      <c r="B60" s="24">
        <f t="shared" si="12"/>
        <v>3.0423241491975839E-3</v>
      </c>
      <c r="C60" s="24"/>
      <c r="D60" s="24">
        <f t="shared" si="14"/>
        <v>3.3738909176637133E-3</v>
      </c>
      <c r="E60" s="24"/>
      <c r="F60" s="24">
        <f t="shared" si="15"/>
        <v>-3.2005276671528138E-3</v>
      </c>
      <c r="G60" s="24"/>
      <c r="H60" s="24">
        <f t="shared" si="15"/>
        <v>1.3033919001869468E-3</v>
      </c>
      <c r="I60" s="24">
        <f t="shared" si="15"/>
        <v>-2.8145830612592709E-3</v>
      </c>
      <c r="J60" s="24">
        <f t="shared" si="15"/>
        <v>-1.70449623863618E-3</v>
      </c>
      <c r="K60" s="24"/>
      <c r="L60" s="25">
        <f t="shared" si="16"/>
        <v>0</v>
      </c>
      <c r="M60" s="10"/>
    </row>
    <row r="61" spans="1:16" s="22" customFormat="1" x14ac:dyDescent="0.25">
      <c r="A61" s="64" t="s">
        <v>70</v>
      </c>
      <c r="B61" s="24">
        <f t="shared" si="12"/>
        <v>1.2693875994107873E-2</v>
      </c>
      <c r="C61" s="24"/>
      <c r="D61" s="24">
        <f t="shared" si="14"/>
        <v>-9.9524594293561031E-3</v>
      </c>
      <c r="E61" s="24"/>
      <c r="F61" s="24">
        <f t="shared" si="15"/>
        <v>-8.2213749226117926E-3</v>
      </c>
      <c r="G61" s="24"/>
      <c r="H61" s="24">
        <f t="shared" si="15"/>
        <v>-1.0050759456743733E-3</v>
      </c>
      <c r="I61" s="24">
        <f t="shared" si="15"/>
        <v>-8.833057677058373E-4</v>
      </c>
      <c r="J61" s="24">
        <f t="shared" si="15"/>
        <v>7.3683400712402716E-3</v>
      </c>
      <c r="K61" s="24"/>
      <c r="L61" s="25">
        <f t="shared" si="16"/>
        <v>0</v>
      </c>
      <c r="M61" s="10"/>
    </row>
    <row r="62" spans="1:16" s="22" customFormat="1" x14ac:dyDescent="0.25">
      <c r="A62" s="64" t="s">
        <v>71</v>
      </c>
      <c r="B62" s="24">
        <f t="shared" si="12"/>
        <v>-1.3182711376636957E-3</v>
      </c>
      <c r="C62" s="24"/>
      <c r="D62" s="24">
        <f t="shared" si="14"/>
        <v>6.5086445790076275E-3</v>
      </c>
      <c r="E62" s="24"/>
      <c r="F62" s="24">
        <f t="shared" si="15"/>
        <v>6.9463508555447466E-3</v>
      </c>
      <c r="G62" s="24"/>
      <c r="H62" s="24">
        <f t="shared" si="15"/>
        <v>-4.4104785104999572E-3</v>
      </c>
      <c r="I62" s="24">
        <f t="shared" si="15"/>
        <v>-3.727026560981974E-4</v>
      </c>
      <c r="J62" s="24">
        <f t="shared" si="15"/>
        <v>-7.353543130290581E-3</v>
      </c>
      <c r="K62" s="24"/>
      <c r="L62" s="25">
        <f t="shared" si="16"/>
        <v>0</v>
      </c>
      <c r="M62" s="10"/>
    </row>
    <row r="63" spans="1:16" s="22" customFormat="1" x14ac:dyDescent="0.25">
      <c r="A63" s="64" t="s">
        <v>72</v>
      </c>
      <c r="B63" s="24">
        <f t="shared" si="12"/>
        <v>-8.1747282597072202E-3</v>
      </c>
      <c r="C63" s="24"/>
      <c r="D63" s="24">
        <f t="shared" si="14"/>
        <v>1.4168616983702198E-2</v>
      </c>
      <c r="E63" s="24"/>
      <c r="F63" s="24">
        <f t="shared" si="14"/>
        <v>-8.1228303252905282E-4</v>
      </c>
      <c r="G63" s="24"/>
      <c r="H63" s="24">
        <f t="shared" si="15"/>
        <v>1.9503423454014235E-3</v>
      </c>
      <c r="I63" s="24">
        <f t="shared" si="15"/>
        <v>1.4372222413311896E-4</v>
      </c>
      <c r="J63" s="24">
        <f t="shared" si="15"/>
        <v>-7.2756702610004206E-3</v>
      </c>
      <c r="K63" s="24"/>
      <c r="L63" s="25">
        <f t="shared" si="16"/>
        <v>0</v>
      </c>
      <c r="M63" s="10"/>
    </row>
    <row r="64" spans="1:16" s="22" customFormat="1" x14ac:dyDescent="0.25">
      <c r="A64" s="64" t="s">
        <v>73</v>
      </c>
      <c r="B64" s="24">
        <f t="shared" si="12"/>
        <v>1.6299039554646177E-2</v>
      </c>
      <c r="C64" s="24"/>
      <c r="D64" s="24">
        <f t="shared" si="14"/>
        <v>1.0008459527503316E-2</v>
      </c>
      <c r="E64" s="24"/>
      <c r="F64" s="24">
        <f t="shared" si="14"/>
        <v>-3.7515456122066103E-3</v>
      </c>
      <c r="G64" s="24"/>
      <c r="H64" s="24">
        <f t="shared" si="14"/>
        <v>-1.4767724695686553E-2</v>
      </c>
      <c r="I64" s="24">
        <f t="shared" si="14"/>
        <v>-3.9547816818410776E-3</v>
      </c>
      <c r="J64" s="24">
        <f t="shared" si="14"/>
        <v>-3.8334470924152458E-3</v>
      </c>
      <c r="K64" s="24"/>
      <c r="L64" s="25">
        <f t="shared" si="16"/>
        <v>0</v>
      </c>
      <c r="M64" s="10"/>
    </row>
    <row r="65" spans="1:16" s="22" customFormat="1" x14ac:dyDescent="0.25">
      <c r="A65" s="64" t="s">
        <v>74</v>
      </c>
      <c r="B65" s="24">
        <f t="shared" si="12"/>
        <v>-2.5313649195242371E-2</v>
      </c>
      <c r="C65" s="24"/>
      <c r="D65" s="24">
        <f>D43-D42</f>
        <v>2.3042836845272308E-3</v>
      </c>
      <c r="E65" s="24"/>
      <c r="F65" s="24">
        <f>F43-F42</f>
        <v>2.9562943967149091E-3</v>
      </c>
      <c r="G65" s="24"/>
      <c r="H65" s="24">
        <f t="shared" si="14"/>
        <v>4.4935266643059829E-3</v>
      </c>
      <c r="I65" s="24">
        <f t="shared" si="14"/>
        <v>9.7656020129061917E-3</v>
      </c>
      <c r="J65" s="24">
        <f t="shared" si="14"/>
        <v>5.793942436787991E-3</v>
      </c>
      <c r="K65" s="24"/>
      <c r="L65" s="25">
        <f t="shared" si="16"/>
        <v>0</v>
      </c>
      <c r="M65" s="10"/>
    </row>
    <row r="66" spans="1:16" s="22" customFormat="1" x14ac:dyDescent="0.25">
      <c r="A66" s="64" t="s">
        <v>75</v>
      </c>
      <c r="B66" s="24">
        <f t="shared" si="12"/>
        <v>-1.8870371950781561E-2</v>
      </c>
      <c r="C66" s="24"/>
      <c r="D66" s="24">
        <f>D44-D43</f>
        <v>3.9867651065225551E-2</v>
      </c>
      <c r="E66" s="24"/>
      <c r="F66" s="24">
        <f>F44-F43</f>
        <v>-7.2590103906888526E-3</v>
      </c>
      <c r="G66" s="24"/>
      <c r="H66" s="24">
        <f t="shared" si="14"/>
        <v>-2.6594797643810716E-3</v>
      </c>
      <c r="I66" s="24">
        <f t="shared" si="14"/>
        <v>-9.888227080309387E-3</v>
      </c>
      <c r="J66" s="24">
        <f t="shared" si="14"/>
        <v>-1.1905618790645917E-3</v>
      </c>
      <c r="K66" s="24"/>
      <c r="L66" s="25">
        <f t="shared" si="16"/>
        <v>0</v>
      </c>
      <c r="M66" s="10"/>
    </row>
    <row r="67" spans="1:16" s="22" customFormat="1" x14ac:dyDescent="0.25">
      <c r="A67" s="64" t="s">
        <v>76</v>
      </c>
      <c r="B67" s="24">
        <f t="shared" si="12"/>
        <v>-1.847139096105388E-2</v>
      </c>
      <c r="C67" s="24"/>
      <c r="D67" s="24">
        <f>D45-D44</f>
        <v>2.2931391976430349E-2</v>
      </c>
      <c r="E67" s="24"/>
      <c r="F67" s="24">
        <f>F45-F44</f>
        <v>3.03404170618711E-3</v>
      </c>
      <c r="G67" s="24"/>
      <c r="H67" s="24">
        <f t="shared" si="14"/>
        <v>2.4054752969372012E-4</v>
      </c>
      <c r="I67" s="24">
        <f t="shared" si="14"/>
        <v>3.896305882978672E-4</v>
      </c>
      <c r="J67" s="24">
        <f t="shared" si="14"/>
        <v>-8.1242208395552028E-3</v>
      </c>
      <c r="K67" s="24"/>
      <c r="L67" s="25">
        <f t="shared" si="16"/>
        <v>0</v>
      </c>
      <c r="M67" s="10"/>
    </row>
    <row r="68" spans="1:16" s="22" customFormat="1" x14ac:dyDescent="0.25">
      <c r="A68" s="23" t="s">
        <v>77</v>
      </c>
      <c r="B68" s="24">
        <f t="shared" si="12"/>
        <v>-7.9770916301525885E-3</v>
      </c>
      <c r="C68" s="24"/>
      <c r="D68" s="24">
        <f>D46-D45</f>
        <v>-1.0765716122169255E-2</v>
      </c>
      <c r="E68" s="24"/>
      <c r="F68" s="24">
        <f>F46-F45</f>
        <v>9.7927816914967943E-3</v>
      </c>
      <c r="G68" s="24"/>
      <c r="H68" s="24">
        <f t="shared" si="14"/>
        <v>3.9481341046262025E-3</v>
      </c>
      <c r="I68" s="24">
        <f t="shared" si="14"/>
        <v>2.7031754284769227E-3</v>
      </c>
      <c r="J68" s="24">
        <f t="shared" si="14"/>
        <v>2.2987165277219331E-3</v>
      </c>
      <c r="K68" s="24"/>
      <c r="L68" s="25">
        <f t="shared" si="16"/>
        <v>0</v>
      </c>
      <c r="M68" s="10"/>
    </row>
    <row r="69" spans="1:16" s="22" customFormat="1" x14ac:dyDescent="0.25">
      <c r="A69" s="23" t="s">
        <v>95</v>
      </c>
      <c r="B69" s="24">
        <f>B47-B45</f>
        <v>2.5407772720980271E-2</v>
      </c>
      <c r="C69" s="24"/>
      <c r="D69" s="24"/>
      <c r="E69" s="24"/>
      <c r="F69" s="24">
        <f t="shared" ref="F69:L69" si="17">F47-F45</f>
        <v>-2.7748097613141814E-3</v>
      </c>
      <c r="G69" s="24"/>
      <c r="H69" s="24">
        <f t="shared" si="17"/>
        <v>1.2073952363514814E-2</v>
      </c>
      <c r="I69" s="24">
        <f t="shared" si="17"/>
        <v>3.1052392644175773E-3</v>
      </c>
      <c r="J69" s="24">
        <f t="shared" si="17"/>
        <v>2.3369024221572242E-2</v>
      </c>
      <c r="K69" s="24"/>
      <c r="L69" s="25">
        <f t="shared" si="17"/>
        <v>0</v>
      </c>
      <c r="M69" s="10"/>
    </row>
    <row r="70" spans="1:16" s="22" customFormat="1" x14ac:dyDescent="0.25">
      <c r="A70" s="64" t="s">
        <v>96</v>
      </c>
      <c r="B70" s="24">
        <f>B48-B47</f>
        <v>5.2853450220029963E-2</v>
      </c>
      <c r="C70" s="24">
        <f>C48-C47</f>
        <v>-3.418126304711129E-2</v>
      </c>
      <c r="D70" s="24"/>
      <c r="E70" s="24"/>
      <c r="F70" s="24">
        <f t="shared" ref="F70:L74" si="18">F48-F47</f>
        <v>1.1883352319711354E-3</v>
      </c>
      <c r="G70" s="24"/>
      <c r="H70" s="24">
        <f t="shared" si="18"/>
        <v>-5.6612174798040885E-3</v>
      </c>
      <c r="I70" s="24">
        <f t="shared" si="18"/>
        <v>-3.1515459923322012E-4</v>
      </c>
      <c r="J70" s="24">
        <f t="shared" si="18"/>
        <v>-2.9925230294163552E-3</v>
      </c>
      <c r="K70" s="24">
        <f t="shared" si="18"/>
        <v>-4.4642082680375443E-3</v>
      </c>
      <c r="L70" s="25">
        <f t="shared" si="18"/>
        <v>0</v>
      </c>
      <c r="M70" s="10"/>
      <c r="N70" s="10"/>
      <c r="O70" s="10"/>
      <c r="P70" s="11"/>
    </row>
    <row r="71" spans="1:16" s="22" customFormat="1" x14ac:dyDescent="0.25">
      <c r="A71" s="64" t="s">
        <v>97</v>
      </c>
      <c r="B71" s="41">
        <f t="shared" ref="B71:F74" si="19">B49-B48</f>
        <v>9.1524417002694092E-3</v>
      </c>
      <c r="C71" s="41">
        <f t="shared" si="19"/>
        <v>2.5167219418495562E-3</v>
      </c>
      <c r="D71" s="41"/>
      <c r="E71" s="41"/>
      <c r="F71" s="41">
        <f t="shared" si="19"/>
        <v>1.475422477455279E-2</v>
      </c>
      <c r="G71" s="41"/>
      <c r="H71" s="41">
        <f t="shared" si="18"/>
        <v>-2.8492835508969326E-2</v>
      </c>
      <c r="I71" s="41">
        <f t="shared" si="18"/>
        <v>1.7350981823937153E-2</v>
      </c>
      <c r="J71" s="41">
        <f t="shared" si="18"/>
        <v>-1.0448066207918619E-2</v>
      </c>
      <c r="K71" s="41">
        <f t="shared" si="18"/>
        <v>1.3619457343985522E-3</v>
      </c>
      <c r="L71" s="40">
        <f t="shared" si="18"/>
        <v>0</v>
      </c>
      <c r="M71" s="10"/>
      <c r="N71" s="10"/>
      <c r="O71" s="10"/>
      <c r="P71" s="11"/>
    </row>
    <row r="72" spans="1:16" s="22" customFormat="1" x14ac:dyDescent="0.25">
      <c r="A72" s="64" t="s">
        <v>98</v>
      </c>
      <c r="B72" s="41">
        <f t="shared" si="19"/>
        <v>2.0534680407596095E-2</v>
      </c>
      <c r="C72" s="41">
        <f t="shared" si="19"/>
        <v>-3.8573992589161638E-3</v>
      </c>
      <c r="D72" s="41"/>
      <c r="E72" s="41"/>
      <c r="F72" s="41">
        <f t="shared" si="19"/>
        <v>-2.1856183418249298E-4</v>
      </c>
      <c r="G72" s="41"/>
      <c r="H72" s="41">
        <f t="shared" si="18"/>
        <v>-9.9727883279296034E-4</v>
      </c>
      <c r="I72" s="41">
        <f t="shared" si="18"/>
        <v>-2.2565423807318213E-3</v>
      </c>
      <c r="J72" s="41">
        <f t="shared" si="18"/>
        <v>-9.9727883279296034E-4</v>
      </c>
      <c r="K72" s="41">
        <f t="shared" si="18"/>
        <v>-2.2565423807318213E-3</v>
      </c>
      <c r="L72" s="40">
        <f t="shared" si="18"/>
        <v>0</v>
      </c>
      <c r="M72" s="10"/>
      <c r="N72" s="10"/>
      <c r="O72" s="10"/>
      <c r="P72" s="11"/>
    </row>
    <row r="73" spans="1:16" s="22" customFormat="1" x14ac:dyDescent="0.25">
      <c r="A73" s="64" t="s">
        <v>99</v>
      </c>
      <c r="B73" s="41">
        <f t="shared" si="19"/>
        <v>-3.2949979287489661E-2</v>
      </c>
      <c r="C73" s="41">
        <f t="shared" si="19"/>
        <v>1.7482912178956075E-2</v>
      </c>
      <c r="D73" s="41"/>
      <c r="E73" s="41"/>
      <c r="F73" s="41">
        <f t="shared" si="19"/>
        <v>1.0962096106048105E-3</v>
      </c>
      <c r="G73" s="41"/>
      <c r="H73" s="41">
        <f t="shared" si="18"/>
        <v>3.1788525269262659E-3</v>
      </c>
      <c r="I73" s="41">
        <f t="shared" si="18"/>
        <v>1.0371789560894781E-3</v>
      </c>
      <c r="J73" s="41">
        <f t="shared" si="18"/>
        <v>3.1788525269262659E-3</v>
      </c>
      <c r="K73" s="41">
        <f t="shared" si="18"/>
        <v>1.0371789560894781E-3</v>
      </c>
      <c r="L73" s="40">
        <f t="shared" si="18"/>
        <v>0</v>
      </c>
      <c r="M73" s="10"/>
      <c r="N73" s="10"/>
      <c r="O73" s="10"/>
      <c r="P73" s="11"/>
    </row>
    <row r="74" spans="1:16" s="22" customFormat="1" x14ac:dyDescent="0.25">
      <c r="A74" s="64" t="s">
        <v>479</v>
      </c>
      <c r="B74" s="41">
        <f t="shared" si="19"/>
        <v>-1.5059989567031806E-2</v>
      </c>
      <c r="C74" s="41">
        <f t="shared" si="19"/>
        <v>1.9441836202399587E-2</v>
      </c>
      <c r="D74" s="41"/>
      <c r="E74" s="41"/>
      <c r="F74" s="41">
        <f t="shared" si="19"/>
        <v>-1.4449660928534183E-3</v>
      </c>
      <c r="G74" s="41"/>
      <c r="H74" s="41">
        <f t="shared" si="18"/>
        <v>-4.5852895148669817E-3</v>
      </c>
      <c r="I74" s="41">
        <f t="shared" si="18"/>
        <v>6.2702138758476793E-3</v>
      </c>
      <c r="J74" s="41">
        <f t="shared" si="18"/>
        <v>-4.5852895148669817E-3</v>
      </c>
      <c r="K74" s="41">
        <f t="shared" si="18"/>
        <v>6.2702138758476793E-3</v>
      </c>
      <c r="L74" s="40">
        <f t="shared" si="18"/>
        <v>0</v>
      </c>
      <c r="M74" s="10"/>
      <c r="N74" s="10"/>
      <c r="O74" s="10"/>
      <c r="P74" s="11"/>
    </row>
    <row r="75" spans="1:16" s="22" customFormat="1" x14ac:dyDescent="0.25">
      <c r="A75" s="64"/>
      <c r="B75" s="41"/>
      <c r="C75" s="41"/>
      <c r="D75" s="41"/>
      <c r="E75" s="41"/>
      <c r="F75" s="41"/>
      <c r="G75" s="41"/>
      <c r="H75" s="41"/>
      <c r="I75" s="41"/>
      <c r="J75" s="41"/>
      <c r="K75" s="41"/>
      <c r="L75" s="40"/>
      <c r="M75" s="10"/>
      <c r="N75" s="10"/>
      <c r="O75" s="10"/>
      <c r="P75" s="11"/>
    </row>
    <row r="76" spans="1:16" s="22" customFormat="1" ht="14.45" customHeight="1" x14ac:dyDescent="0.25">
      <c r="A76" s="64" t="str">
        <f>CONCATENATE("Note 1: ",'[1]3.3.1'!$AS$33)</f>
        <v xml:space="preserve">Note 1: 2019-2020* data is for the period 1 July 2019 to 27 March 2020 due to discontinuation of Form EX01 on 27 March 2020. </v>
      </c>
      <c r="B76" s="9"/>
      <c r="C76" s="9"/>
      <c r="D76" s="9"/>
      <c r="E76" s="9"/>
      <c r="F76" s="9"/>
      <c r="G76" s="9"/>
      <c r="H76" s="9"/>
      <c r="I76" s="9"/>
      <c r="J76" s="9"/>
      <c r="K76" s="9"/>
      <c r="L76" s="86"/>
      <c r="M76" s="86"/>
    </row>
    <row r="77" spans="1:16" s="22" customFormat="1" ht="14.45" customHeight="1" x14ac:dyDescent="0.25">
      <c r="A77" s="64" t="str">
        <f>CONCATENATE("Note 2: ",'[1]3.3.1'!$AS$34)</f>
        <v>Note 2: 2019-2020** data is for the period 28 March 2020 (when the Initial Statutory Report was introduced) to 30 June 2020.</v>
      </c>
      <c r="B77" s="9"/>
      <c r="C77" s="9"/>
      <c r="D77" s="9"/>
      <c r="E77" s="9"/>
      <c r="F77" s="9"/>
      <c r="G77" s="9"/>
      <c r="H77" s="9"/>
      <c r="I77" s="9"/>
      <c r="J77" s="9"/>
      <c r="K77" s="9"/>
      <c r="L77" s="86"/>
      <c r="M77" s="86"/>
    </row>
    <row r="78" spans="1:16" s="22" customFormat="1" x14ac:dyDescent="0.25">
      <c r="A78" s="35" t="s">
        <v>258</v>
      </c>
      <c r="B78" s="24"/>
      <c r="C78" s="24"/>
      <c r="D78" s="24"/>
      <c r="E78" s="24"/>
      <c r="F78" s="24"/>
      <c r="G78" s="24"/>
      <c r="H78" s="24"/>
      <c r="I78" s="24"/>
      <c r="J78" s="24"/>
      <c r="K78" s="24"/>
      <c r="L78" s="25"/>
      <c r="M78" s="10"/>
      <c r="N78" s="10"/>
      <c r="O78" s="10"/>
      <c r="P78" s="11"/>
    </row>
    <row r="79" spans="1:16" s="22" customFormat="1" ht="14.45" customHeight="1" x14ac:dyDescent="0.25">
      <c r="A79" s="9"/>
      <c r="B79" s="9"/>
      <c r="C79" s="9"/>
      <c r="D79" s="9"/>
      <c r="E79" s="9"/>
      <c r="F79" s="9"/>
      <c r="G79" s="9"/>
      <c r="H79" s="9"/>
      <c r="I79" s="9"/>
      <c r="J79" s="9"/>
      <c r="K79" s="9"/>
      <c r="L79" s="86"/>
      <c r="M79" s="86"/>
    </row>
    <row r="80" spans="1:16" s="22" customFormat="1" x14ac:dyDescent="0.25">
      <c r="A80" s="210"/>
      <c r="B80" s="210"/>
      <c r="C80" s="210"/>
      <c r="D80" s="210"/>
      <c r="E80" s="210"/>
      <c r="F80" s="210"/>
      <c r="G80" s="210"/>
      <c r="H80" s="210"/>
      <c r="I80" s="210"/>
      <c r="J80" s="210"/>
      <c r="K80" s="210"/>
      <c r="L80" s="210"/>
      <c r="M80" s="10"/>
    </row>
    <row r="81" spans="1:14" s="22" customFormat="1" x14ac:dyDescent="0.25">
      <c r="A81" s="219" t="s">
        <v>259</v>
      </c>
      <c r="B81" s="219"/>
      <c r="C81" s="219"/>
      <c r="D81" s="219"/>
      <c r="E81" s="219"/>
      <c r="F81" s="219"/>
      <c r="G81" s="219"/>
      <c r="H81" s="219"/>
      <c r="I81" s="219"/>
      <c r="J81" s="219"/>
      <c r="K81" s="219"/>
      <c r="L81" s="219"/>
      <c r="M81" s="2"/>
      <c r="N81" s="2"/>
    </row>
    <row r="82" spans="1:14" x14ac:dyDescent="0.25">
      <c r="A82" s="7"/>
      <c r="L82" s="8"/>
    </row>
    <row r="83" spans="1:14" x14ac:dyDescent="0.25">
      <c r="A83" s="7"/>
      <c r="L83" s="8"/>
    </row>
    <row r="84" spans="1:14" x14ac:dyDescent="0.25">
      <c r="A84" s="7"/>
      <c r="L84" s="8"/>
    </row>
    <row r="85" spans="1:14" x14ac:dyDescent="0.25">
      <c r="A85" s="7"/>
      <c r="L85" s="8"/>
    </row>
    <row r="86" spans="1:14" x14ac:dyDescent="0.25">
      <c r="A86" s="7"/>
      <c r="L86" s="8"/>
    </row>
    <row r="87" spans="1:14" x14ac:dyDescent="0.25">
      <c r="A87" s="7"/>
      <c r="L87" s="8"/>
    </row>
    <row r="88" spans="1:14" x14ac:dyDescent="0.25">
      <c r="A88" s="7"/>
      <c r="L88" s="8"/>
    </row>
    <row r="89" spans="1:14" x14ac:dyDescent="0.25">
      <c r="A89" s="7"/>
      <c r="L89" s="8"/>
    </row>
    <row r="90" spans="1:14" x14ac:dyDescent="0.25">
      <c r="A90" s="7"/>
      <c r="L90" s="8"/>
    </row>
    <row r="91" spans="1:14" x14ac:dyDescent="0.25">
      <c r="A91" s="7"/>
      <c r="L91" s="8"/>
    </row>
    <row r="92" spans="1:14" x14ac:dyDescent="0.25">
      <c r="A92" s="7"/>
      <c r="L92" s="8"/>
    </row>
    <row r="93" spans="1:14" x14ac:dyDescent="0.25">
      <c r="A93" s="7"/>
      <c r="L93" s="8"/>
    </row>
    <row r="94" spans="1:14" x14ac:dyDescent="0.25">
      <c r="A94" s="7"/>
      <c r="L94" s="8"/>
    </row>
    <row r="95" spans="1:14" x14ac:dyDescent="0.25">
      <c r="A95" s="7"/>
      <c r="L95" s="8"/>
    </row>
    <row r="96" spans="1:14" x14ac:dyDescent="0.25">
      <c r="A96" s="7"/>
      <c r="L96" s="8"/>
    </row>
    <row r="97" spans="1:12" x14ac:dyDescent="0.25">
      <c r="A97" s="7"/>
      <c r="L97" s="8"/>
    </row>
    <row r="98" spans="1:12" x14ac:dyDescent="0.25">
      <c r="A98" s="7"/>
      <c r="L98" s="8"/>
    </row>
    <row r="99" spans="1:12" x14ac:dyDescent="0.25">
      <c r="A99" s="7"/>
      <c r="L99" s="8"/>
    </row>
    <row r="100" spans="1:12" x14ac:dyDescent="0.25">
      <c r="A100" s="7"/>
      <c r="L100" s="8"/>
    </row>
    <row r="101" spans="1:12" x14ac:dyDescent="0.25">
      <c r="A101" s="5" t="s">
        <v>41</v>
      </c>
    </row>
    <row r="102" spans="1:12" x14ac:dyDescent="0.25">
      <c r="A102" s="5"/>
    </row>
    <row r="103" spans="1:12" x14ac:dyDescent="0.25">
      <c r="A103" s="5"/>
    </row>
    <row r="104" spans="1:12" x14ac:dyDescent="0.25">
      <c r="A104" s="5"/>
    </row>
    <row r="105" spans="1:12" x14ac:dyDescent="0.25">
      <c r="A105" s="5"/>
    </row>
    <row r="106" spans="1:12" x14ac:dyDescent="0.25">
      <c r="A106" s="5"/>
    </row>
    <row r="107" spans="1:12" x14ac:dyDescent="0.25">
      <c r="A107" s="5"/>
    </row>
    <row r="108" spans="1:12" x14ac:dyDescent="0.25">
      <c r="A108" s="5"/>
    </row>
    <row r="109" spans="1:12" x14ac:dyDescent="0.25">
      <c r="A109" s="5"/>
    </row>
    <row r="110" spans="1:12" x14ac:dyDescent="0.25">
      <c r="A110" s="5"/>
    </row>
    <row r="111" spans="1:12" x14ac:dyDescent="0.25">
      <c r="A111" s="5"/>
    </row>
    <row r="112" spans="1:12"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sheetData>
  <mergeCells count="10">
    <mergeCell ref="A80:L80"/>
    <mergeCell ref="A81:L81"/>
    <mergeCell ref="A7:L7"/>
    <mergeCell ref="A1:L1"/>
    <mergeCell ref="A2:L2"/>
    <mergeCell ref="A3:L3"/>
    <mergeCell ref="A4:L4"/>
    <mergeCell ref="B5:L5"/>
    <mergeCell ref="A30:L30"/>
    <mergeCell ref="A53:L53"/>
  </mergeCells>
  <phoneticPr fontId="18" type="noConversion"/>
  <hyperlinks>
    <hyperlink ref="A101" r:id="rId1" xr:uid="{50A06721-B078-4F6E-AE3A-E165747737AA}"/>
  </hyperlinks>
  <pageMargins left="0.70866141732283472" right="0.70866141732283472" top="0.74803149606299213" bottom="0.74803149606299213" header="0.31496062992125984" footer="0.31496062992125984"/>
  <pageSetup paperSize="9" scale="54" fitToHeight="0" orientation="landscape" r:id="rId2"/>
  <rowBreaks count="3" manualBreakCount="3">
    <brk id="27" max="11" man="1"/>
    <brk id="49" max="11" man="1"/>
    <brk id="76" max="11"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348"/>
  <sheetViews>
    <sheetView showGridLines="0" zoomScaleNormal="100" workbookViewId="0">
      <pane ySplit="6" topLeftCell="A7" activePane="bottomLeft" state="frozen"/>
      <selection activeCell="A9" sqref="A9:Q9"/>
      <selection pane="bottomLeft" activeCell="A3" sqref="A3:L3"/>
    </sheetView>
  </sheetViews>
  <sheetFormatPr defaultColWidth="11.5703125" defaultRowHeight="15" x14ac:dyDescent="0.25"/>
  <cols>
    <col min="1" max="1" width="24.7109375" style="21" customWidth="1"/>
    <col min="2" max="12" width="12.7109375" style="21" customWidth="1"/>
    <col min="13" max="229" width="11.5703125" style="21"/>
    <col min="230" max="230" width="51.5703125" style="21" customWidth="1"/>
    <col min="231" max="232" width="11.5703125" style="21"/>
    <col min="233" max="233" width="12" style="21" customWidth="1"/>
    <col min="234" max="485" width="11.5703125" style="21"/>
    <col min="486" max="486" width="51.5703125" style="21" customWidth="1"/>
    <col min="487" max="488" width="11.5703125" style="21"/>
    <col min="489" max="489" width="12" style="21" customWidth="1"/>
    <col min="490" max="741" width="11.5703125" style="21"/>
    <col min="742" max="742" width="51.5703125" style="21" customWidth="1"/>
    <col min="743" max="744" width="11.5703125" style="21"/>
    <col min="745" max="745" width="12" style="21" customWidth="1"/>
    <col min="746" max="997" width="11.5703125" style="21"/>
    <col min="998" max="998" width="51.5703125" style="21" customWidth="1"/>
    <col min="999" max="1000" width="11.5703125" style="21"/>
    <col min="1001" max="1001" width="12" style="21" customWidth="1"/>
    <col min="1002" max="1253" width="11.5703125" style="21"/>
    <col min="1254" max="1254" width="51.5703125" style="21" customWidth="1"/>
    <col min="1255" max="1256" width="11.5703125" style="21"/>
    <col min="1257" max="1257" width="12" style="21" customWidth="1"/>
    <col min="1258" max="1509" width="11.5703125" style="21"/>
    <col min="1510" max="1510" width="51.5703125" style="21" customWidth="1"/>
    <col min="1511" max="1512" width="11.5703125" style="21"/>
    <col min="1513" max="1513" width="12" style="21" customWidth="1"/>
    <col min="1514" max="1765" width="11.5703125" style="21"/>
    <col min="1766" max="1766" width="51.5703125" style="21" customWidth="1"/>
    <col min="1767" max="1768" width="11.5703125" style="21"/>
    <col min="1769" max="1769" width="12" style="21" customWidth="1"/>
    <col min="1770" max="2021" width="11.5703125" style="21"/>
    <col min="2022" max="2022" width="51.5703125" style="21" customWidth="1"/>
    <col min="2023" max="2024" width="11.5703125" style="21"/>
    <col min="2025" max="2025" width="12" style="21" customWidth="1"/>
    <col min="2026" max="2277" width="11.5703125" style="21"/>
    <col min="2278" max="2278" width="51.5703125" style="21" customWidth="1"/>
    <col min="2279" max="2280" width="11.5703125" style="21"/>
    <col min="2281" max="2281" width="12" style="21" customWidth="1"/>
    <col min="2282" max="2533" width="11.5703125" style="21"/>
    <col min="2534" max="2534" width="51.5703125" style="21" customWidth="1"/>
    <col min="2535" max="2536" width="11.5703125" style="21"/>
    <col min="2537" max="2537" width="12" style="21" customWidth="1"/>
    <col min="2538" max="2789" width="11.5703125" style="21"/>
    <col min="2790" max="2790" width="51.5703125" style="21" customWidth="1"/>
    <col min="2791" max="2792" width="11.5703125" style="21"/>
    <col min="2793" max="2793" width="12" style="21" customWidth="1"/>
    <col min="2794" max="3045" width="11.5703125" style="21"/>
    <col min="3046" max="3046" width="51.5703125" style="21" customWidth="1"/>
    <col min="3047" max="3048" width="11.5703125" style="21"/>
    <col min="3049" max="3049" width="12" style="21" customWidth="1"/>
    <col min="3050" max="3301" width="11.5703125" style="21"/>
    <col min="3302" max="3302" width="51.5703125" style="21" customWidth="1"/>
    <col min="3303" max="3304" width="11.5703125" style="21"/>
    <col min="3305" max="3305" width="12" style="21" customWidth="1"/>
    <col min="3306" max="3557" width="11.5703125" style="21"/>
    <col min="3558" max="3558" width="51.5703125" style="21" customWidth="1"/>
    <col min="3559" max="3560" width="11.5703125" style="21"/>
    <col min="3561" max="3561" width="12" style="21" customWidth="1"/>
    <col min="3562" max="3813" width="11.5703125" style="21"/>
    <col min="3814" max="3814" width="51.5703125" style="21" customWidth="1"/>
    <col min="3815" max="3816" width="11.5703125" style="21"/>
    <col min="3817" max="3817" width="12" style="21" customWidth="1"/>
    <col min="3818" max="4069" width="11.5703125" style="21"/>
    <col min="4070" max="4070" width="51.5703125" style="21" customWidth="1"/>
    <col min="4071" max="4072" width="11.5703125" style="21"/>
    <col min="4073" max="4073" width="12" style="21" customWidth="1"/>
    <col min="4074" max="4325" width="11.5703125" style="21"/>
    <col min="4326" max="4326" width="51.5703125" style="21" customWidth="1"/>
    <col min="4327" max="4328" width="11.5703125" style="21"/>
    <col min="4329" max="4329" width="12" style="21" customWidth="1"/>
    <col min="4330" max="4581" width="11.5703125" style="21"/>
    <col min="4582" max="4582" width="51.5703125" style="21" customWidth="1"/>
    <col min="4583" max="4584" width="11.5703125" style="21"/>
    <col min="4585" max="4585" width="12" style="21" customWidth="1"/>
    <col min="4586" max="4837" width="11.5703125" style="21"/>
    <col min="4838" max="4838" width="51.5703125" style="21" customWidth="1"/>
    <col min="4839" max="4840" width="11.5703125" style="21"/>
    <col min="4841" max="4841" width="12" style="21" customWidth="1"/>
    <col min="4842" max="5093" width="11.5703125" style="21"/>
    <col min="5094" max="5094" width="51.5703125" style="21" customWidth="1"/>
    <col min="5095" max="5096" width="11.5703125" style="21"/>
    <col min="5097" max="5097" width="12" style="21" customWidth="1"/>
    <col min="5098" max="5349" width="11.5703125" style="21"/>
    <col min="5350" max="5350" width="51.5703125" style="21" customWidth="1"/>
    <col min="5351" max="5352" width="11.5703125" style="21"/>
    <col min="5353" max="5353" width="12" style="21" customWidth="1"/>
    <col min="5354" max="5605" width="11.5703125" style="21"/>
    <col min="5606" max="5606" width="51.5703125" style="21" customWidth="1"/>
    <col min="5607" max="5608" width="11.5703125" style="21"/>
    <col min="5609" max="5609" width="12" style="21" customWidth="1"/>
    <col min="5610" max="5861" width="11.5703125" style="21"/>
    <col min="5862" max="5862" width="51.5703125" style="21" customWidth="1"/>
    <col min="5863" max="5864" width="11.5703125" style="21"/>
    <col min="5865" max="5865" width="12" style="21" customWidth="1"/>
    <col min="5866" max="6117" width="11.5703125" style="21"/>
    <col min="6118" max="6118" width="51.5703125" style="21" customWidth="1"/>
    <col min="6119" max="6120" width="11.5703125" style="21"/>
    <col min="6121" max="6121" width="12" style="21" customWidth="1"/>
    <col min="6122" max="6373" width="11.5703125" style="21"/>
    <col min="6374" max="6374" width="51.5703125" style="21" customWidth="1"/>
    <col min="6375" max="6376" width="11.5703125" style="21"/>
    <col min="6377" max="6377" width="12" style="21" customWidth="1"/>
    <col min="6378" max="6629" width="11.5703125" style="21"/>
    <col min="6630" max="6630" width="51.5703125" style="21" customWidth="1"/>
    <col min="6631" max="6632" width="11.5703125" style="21"/>
    <col min="6633" max="6633" width="12" style="21" customWidth="1"/>
    <col min="6634" max="6885" width="11.5703125" style="21"/>
    <col min="6886" max="6886" width="51.5703125" style="21" customWidth="1"/>
    <col min="6887" max="6888" width="11.5703125" style="21"/>
    <col min="6889" max="6889" width="12" style="21" customWidth="1"/>
    <col min="6890" max="7141" width="11.5703125" style="21"/>
    <col min="7142" max="7142" width="51.5703125" style="21" customWidth="1"/>
    <col min="7143" max="7144" width="11.5703125" style="21"/>
    <col min="7145" max="7145" width="12" style="21" customWidth="1"/>
    <col min="7146" max="7397" width="11.5703125" style="21"/>
    <col min="7398" max="7398" width="51.5703125" style="21" customWidth="1"/>
    <col min="7399" max="7400" width="11.5703125" style="21"/>
    <col min="7401" max="7401" width="12" style="21" customWidth="1"/>
    <col min="7402" max="7653" width="11.5703125" style="21"/>
    <col min="7654" max="7654" width="51.5703125" style="21" customWidth="1"/>
    <col min="7655" max="7656" width="11.5703125" style="21"/>
    <col min="7657" max="7657" width="12" style="21" customWidth="1"/>
    <col min="7658" max="7909" width="11.5703125" style="21"/>
    <col min="7910" max="7910" width="51.5703125" style="21" customWidth="1"/>
    <col min="7911" max="7912" width="11.5703125" style="21"/>
    <col min="7913" max="7913" width="12" style="21" customWidth="1"/>
    <col min="7914" max="8165" width="11.5703125" style="21"/>
    <col min="8166" max="8166" width="51.5703125" style="21" customWidth="1"/>
    <col min="8167" max="8168" width="11.5703125" style="21"/>
    <col min="8169" max="8169" width="12" style="21" customWidth="1"/>
    <col min="8170" max="8421" width="11.5703125" style="21"/>
    <col min="8422" max="8422" width="51.5703125" style="21" customWidth="1"/>
    <col min="8423" max="8424" width="11.5703125" style="21"/>
    <col min="8425" max="8425" width="12" style="21" customWidth="1"/>
    <col min="8426" max="8677" width="11.5703125" style="21"/>
    <col min="8678" max="8678" width="51.5703125" style="21" customWidth="1"/>
    <col min="8679" max="8680" width="11.5703125" style="21"/>
    <col min="8681" max="8681" width="12" style="21" customWidth="1"/>
    <col min="8682" max="8933" width="11.5703125" style="21"/>
    <col min="8934" max="8934" width="51.5703125" style="21" customWidth="1"/>
    <col min="8935" max="8936" width="11.5703125" style="21"/>
    <col min="8937" max="8937" width="12" style="21" customWidth="1"/>
    <col min="8938" max="9189" width="11.5703125" style="21"/>
    <col min="9190" max="9190" width="51.5703125" style="21" customWidth="1"/>
    <col min="9191" max="9192" width="11.5703125" style="21"/>
    <col min="9193" max="9193" width="12" style="21" customWidth="1"/>
    <col min="9194" max="9445" width="11.5703125" style="21"/>
    <col min="9446" max="9446" width="51.5703125" style="21" customWidth="1"/>
    <col min="9447" max="9448" width="11.5703125" style="21"/>
    <col min="9449" max="9449" width="12" style="21" customWidth="1"/>
    <col min="9450" max="9701" width="11.5703125" style="21"/>
    <col min="9702" max="9702" width="51.5703125" style="21" customWidth="1"/>
    <col min="9703" max="9704" width="11.5703125" style="21"/>
    <col min="9705" max="9705" width="12" style="21" customWidth="1"/>
    <col min="9706" max="9957" width="11.5703125" style="21"/>
    <col min="9958" max="9958" width="51.5703125" style="21" customWidth="1"/>
    <col min="9959" max="9960" width="11.5703125" style="21"/>
    <col min="9961" max="9961" width="12" style="21" customWidth="1"/>
    <col min="9962" max="10213" width="11.5703125" style="21"/>
    <col min="10214" max="10214" width="51.5703125" style="21" customWidth="1"/>
    <col min="10215" max="10216" width="11.5703125" style="21"/>
    <col min="10217" max="10217" width="12" style="21" customWidth="1"/>
    <col min="10218" max="10469" width="11.5703125" style="21"/>
    <col min="10470" max="10470" width="51.5703125" style="21" customWidth="1"/>
    <col min="10471" max="10472" width="11.5703125" style="21"/>
    <col min="10473" max="10473" width="12" style="21" customWidth="1"/>
    <col min="10474" max="10725" width="11.5703125" style="21"/>
    <col min="10726" max="10726" width="51.5703125" style="21" customWidth="1"/>
    <col min="10727" max="10728" width="11.5703125" style="21"/>
    <col min="10729" max="10729" width="12" style="21" customWidth="1"/>
    <col min="10730" max="10981" width="11.5703125" style="21"/>
    <col min="10982" max="10982" width="51.5703125" style="21" customWidth="1"/>
    <col min="10983" max="10984" width="11.5703125" style="21"/>
    <col min="10985" max="10985" width="12" style="21" customWidth="1"/>
    <col min="10986" max="11237" width="11.5703125" style="21"/>
    <col min="11238" max="11238" width="51.5703125" style="21" customWidth="1"/>
    <col min="11239" max="11240" width="11.5703125" style="21"/>
    <col min="11241" max="11241" width="12" style="21" customWidth="1"/>
    <col min="11242" max="11493" width="11.5703125" style="21"/>
    <col min="11494" max="11494" width="51.5703125" style="21" customWidth="1"/>
    <col min="11495" max="11496" width="11.5703125" style="21"/>
    <col min="11497" max="11497" width="12" style="21" customWidth="1"/>
    <col min="11498" max="11749" width="11.5703125" style="21"/>
    <col min="11750" max="11750" width="51.5703125" style="21" customWidth="1"/>
    <col min="11751" max="11752" width="11.5703125" style="21"/>
    <col min="11753" max="11753" width="12" style="21" customWidth="1"/>
    <col min="11754" max="12005" width="11.5703125" style="21"/>
    <col min="12006" max="12006" width="51.5703125" style="21" customWidth="1"/>
    <col min="12007" max="12008" width="11.5703125" style="21"/>
    <col min="12009" max="12009" width="12" style="21" customWidth="1"/>
    <col min="12010" max="12261" width="11.5703125" style="21"/>
    <col min="12262" max="12262" width="51.5703125" style="21" customWidth="1"/>
    <col min="12263" max="12264" width="11.5703125" style="21"/>
    <col min="12265" max="12265" width="12" style="21" customWidth="1"/>
    <col min="12266" max="12517" width="11.5703125" style="21"/>
    <col min="12518" max="12518" width="51.5703125" style="21" customWidth="1"/>
    <col min="12519" max="12520" width="11.5703125" style="21"/>
    <col min="12521" max="12521" width="12" style="21" customWidth="1"/>
    <col min="12522" max="12773" width="11.5703125" style="21"/>
    <col min="12774" max="12774" width="51.5703125" style="21" customWidth="1"/>
    <col min="12775" max="12776" width="11.5703125" style="21"/>
    <col min="12777" max="12777" width="12" style="21" customWidth="1"/>
    <col min="12778" max="13029" width="11.5703125" style="21"/>
    <col min="13030" max="13030" width="51.5703125" style="21" customWidth="1"/>
    <col min="13031" max="13032" width="11.5703125" style="21"/>
    <col min="13033" max="13033" width="12" style="21" customWidth="1"/>
    <col min="13034" max="13285" width="11.5703125" style="21"/>
    <col min="13286" max="13286" width="51.5703125" style="21" customWidth="1"/>
    <col min="13287" max="13288" width="11.5703125" style="21"/>
    <col min="13289" max="13289" width="12" style="21" customWidth="1"/>
    <col min="13290" max="13541" width="11.5703125" style="21"/>
    <col min="13542" max="13542" width="51.5703125" style="21" customWidth="1"/>
    <col min="13543" max="13544" width="11.5703125" style="21"/>
    <col min="13545" max="13545" width="12" style="21" customWidth="1"/>
    <col min="13546" max="13797" width="11.5703125" style="21"/>
    <col min="13798" max="13798" width="51.5703125" style="21" customWidth="1"/>
    <col min="13799" max="13800" width="11.5703125" style="21"/>
    <col min="13801" max="13801" width="12" style="21" customWidth="1"/>
    <col min="13802" max="14053" width="11.5703125" style="21"/>
    <col min="14054" max="14054" width="51.5703125" style="21" customWidth="1"/>
    <col min="14055" max="14056" width="11.5703125" style="21"/>
    <col min="14057" max="14057" width="12" style="21" customWidth="1"/>
    <col min="14058" max="14309" width="11.5703125" style="21"/>
    <col min="14310" max="14310" width="51.5703125" style="21" customWidth="1"/>
    <col min="14311" max="14312" width="11.5703125" style="21"/>
    <col min="14313" max="14313" width="12" style="21" customWidth="1"/>
    <col min="14314" max="14565" width="11.5703125" style="21"/>
    <col min="14566" max="14566" width="51.5703125" style="21" customWidth="1"/>
    <col min="14567" max="14568" width="11.5703125" style="21"/>
    <col min="14569" max="14569" width="12" style="21" customWidth="1"/>
    <col min="14570" max="14821" width="11.5703125" style="21"/>
    <col min="14822" max="14822" width="51.5703125" style="21" customWidth="1"/>
    <col min="14823" max="14824" width="11.5703125" style="21"/>
    <col min="14825" max="14825" width="12" style="21" customWidth="1"/>
    <col min="14826" max="15077" width="11.5703125" style="21"/>
    <col min="15078" max="15078" width="51.5703125" style="21" customWidth="1"/>
    <col min="15079" max="15080" width="11.5703125" style="21"/>
    <col min="15081" max="15081" width="12" style="21" customWidth="1"/>
    <col min="15082" max="15333" width="11.5703125" style="21"/>
    <col min="15334" max="15334" width="51.5703125" style="21" customWidth="1"/>
    <col min="15335" max="15336" width="11.5703125" style="21"/>
    <col min="15337" max="15337" width="12" style="21" customWidth="1"/>
    <col min="15338" max="15589" width="11.5703125" style="21"/>
    <col min="15590" max="15590" width="51.5703125" style="21" customWidth="1"/>
    <col min="15591" max="15592" width="11.5703125" style="21"/>
    <col min="15593" max="15593" width="12" style="21" customWidth="1"/>
    <col min="15594" max="15845" width="11.5703125" style="21"/>
    <col min="15846" max="15846" width="51.5703125" style="21" customWidth="1"/>
    <col min="15847" max="15848" width="11.5703125" style="21"/>
    <col min="15849" max="15849" width="12" style="21" customWidth="1"/>
    <col min="15850" max="16101" width="11.5703125" style="21"/>
    <col min="16102" max="16102" width="51.5703125" style="21" customWidth="1"/>
    <col min="16103" max="16104" width="11.5703125" style="21"/>
    <col min="16105" max="16105" width="12" style="21" customWidth="1"/>
    <col min="16106" max="16384" width="11.5703125" style="21"/>
  </cols>
  <sheetData>
    <row r="1" spans="1:13" s="22" customFormat="1" ht="75" customHeight="1" x14ac:dyDescent="0.25">
      <c r="A1" s="224"/>
      <c r="B1" s="224"/>
      <c r="C1" s="224"/>
      <c r="D1" s="224"/>
      <c r="E1" s="224"/>
      <c r="F1" s="224"/>
      <c r="G1" s="224"/>
      <c r="H1" s="224"/>
      <c r="I1" s="224"/>
      <c r="J1" s="224"/>
      <c r="K1" s="224"/>
      <c r="L1" s="224"/>
    </row>
    <row r="2" spans="1:13" s="22" customFormat="1" ht="15" customHeight="1" x14ac:dyDescent="0.25">
      <c r="A2" s="212" t="str">
        <f>+[1]Contents!A2</f>
        <v>Statistics about corporate insolvency in Australia</v>
      </c>
      <c r="B2" s="212"/>
      <c r="C2" s="212"/>
      <c r="D2" s="212"/>
      <c r="E2" s="212"/>
      <c r="F2" s="212"/>
      <c r="G2" s="212"/>
      <c r="H2" s="212"/>
      <c r="I2" s="212"/>
      <c r="J2" s="212"/>
      <c r="K2" s="212"/>
      <c r="L2" s="212"/>
    </row>
    <row r="3" spans="1:13" s="22" customFormat="1" ht="24.95" customHeight="1" x14ac:dyDescent="0.25">
      <c r="A3" s="213" t="str">
        <f>Contents!A3</f>
        <v>Released: December 2025</v>
      </c>
      <c r="B3" s="213"/>
      <c r="C3" s="213"/>
      <c r="D3" s="213"/>
      <c r="E3" s="213"/>
      <c r="F3" s="213"/>
      <c r="G3" s="213"/>
      <c r="H3" s="213"/>
      <c r="I3" s="213"/>
      <c r="J3" s="213"/>
      <c r="K3" s="213"/>
      <c r="L3" s="213"/>
    </row>
    <row r="4" spans="1:13" s="22" customFormat="1" ht="20.25" customHeight="1" x14ac:dyDescent="0.25">
      <c r="A4" s="211" t="s">
        <v>14</v>
      </c>
      <c r="B4" s="211"/>
      <c r="C4" s="211"/>
      <c r="D4" s="211"/>
      <c r="E4" s="211"/>
      <c r="F4" s="211"/>
      <c r="G4" s="211"/>
      <c r="H4" s="211"/>
      <c r="I4" s="211"/>
      <c r="J4" s="211"/>
      <c r="K4" s="211"/>
      <c r="L4" s="211"/>
    </row>
    <row r="5" spans="1:13" s="22" customFormat="1" ht="15" customHeight="1" x14ac:dyDescent="0.25">
      <c r="A5" s="2"/>
      <c r="B5" s="229" t="s">
        <v>260</v>
      </c>
      <c r="C5" s="229"/>
      <c r="D5" s="229"/>
      <c r="E5" s="229"/>
      <c r="F5" s="229"/>
      <c r="G5" s="229"/>
      <c r="H5" s="229"/>
      <c r="I5" s="229"/>
      <c r="J5" s="229"/>
      <c r="K5" s="229"/>
      <c r="L5" s="229"/>
    </row>
    <row r="6" spans="1:13" s="22" customFormat="1" ht="25.5" customHeight="1" x14ac:dyDescent="0.25">
      <c r="A6" s="86" t="s">
        <v>44</v>
      </c>
      <c r="B6" s="9" t="s">
        <v>255</v>
      </c>
      <c r="C6" s="9" t="s">
        <v>183</v>
      </c>
      <c r="D6" s="9" t="s">
        <v>189</v>
      </c>
      <c r="E6" s="9" t="s">
        <v>261</v>
      </c>
      <c r="F6" s="9" t="s">
        <v>200</v>
      </c>
      <c r="G6" s="9" t="s">
        <v>227</v>
      </c>
      <c r="H6" s="9" t="s">
        <v>248</v>
      </c>
      <c r="I6" s="9" t="s">
        <v>212</v>
      </c>
      <c r="J6" s="9" t="s">
        <v>250</v>
      </c>
      <c r="K6" s="9" t="s">
        <v>231</v>
      </c>
      <c r="L6" s="47" t="s">
        <v>94</v>
      </c>
      <c r="M6" s="9"/>
    </row>
    <row r="7" spans="1:13" s="22" customFormat="1" x14ac:dyDescent="0.25">
      <c r="A7" s="215" t="s">
        <v>55</v>
      </c>
      <c r="B7" s="215"/>
      <c r="C7" s="215"/>
      <c r="D7" s="215"/>
      <c r="E7" s="215"/>
      <c r="F7" s="215"/>
      <c r="G7" s="215"/>
      <c r="H7" s="215"/>
      <c r="I7" s="215"/>
      <c r="J7" s="215"/>
      <c r="K7" s="215"/>
      <c r="L7" s="215"/>
      <c r="M7" s="9"/>
    </row>
    <row r="8" spans="1:13" s="22" customFormat="1" x14ac:dyDescent="0.25">
      <c r="A8" s="64" t="s">
        <v>56</v>
      </c>
      <c r="B8" s="10"/>
      <c r="C8" s="10"/>
      <c r="D8" s="10"/>
      <c r="E8" s="10">
        <v>4160</v>
      </c>
      <c r="F8" s="10"/>
      <c r="G8" s="10"/>
      <c r="H8" s="10">
        <v>386</v>
      </c>
      <c r="I8" s="10"/>
      <c r="J8" s="10">
        <v>102</v>
      </c>
      <c r="K8" s="10"/>
      <c r="L8" s="11">
        <f>SUM(B8:J8)</f>
        <v>4648</v>
      </c>
      <c r="M8" s="10"/>
    </row>
    <row r="9" spans="1:13" s="22" customFormat="1" x14ac:dyDescent="0.25">
      <c r="A9" s="64" t="s">
        <v>61</v>
      </c>
      <c r="B9" s="10"/>
      <c r="C9" s="10"/>
      <c r="D9" s="10"/>
      <c r="E9" s="10">
        <v>5107</v>
      </c>
      <c r="F9" s="10"/>
      <c r="G9" s="10"/>
      <c r="H9" s="10">
        <v>564</v>
      </c>
      <c r="I9" s="10"/>
      <c r="J9" s="10">
        <v>114</v>
      </c>
      <c r="K9" s="10"/>
      <c r="L9" s="11">
        <f t="shared" ref="L9:L20" si="0">SUM(B9:J9)</f>
        <v>5785</v>
      </c>
      <c r="M9" s="10"/>
    </row>
    <row r="10" spans="1:13" s="22" customFormat="1" x14ac:dyDescent="0.25">
      <c r="A10" s="64" t="s">
        <v>62</v>
      </c>
      <c r="B10" s="10">
        <v>844</v>
      </c>
      <c r="C10" s="10"/>
      <c r="D10" s="10"/>
      <c r="E10" s="10">
        <v>1760</v>
      </c>
      <c r="F10" s="10">
        <v>3564</v>
      </c>
      <c r="G10" s="10"/>
      <c r="H10" s="10">
        <v>583</v>
      </c>
      <c r="I10" s="10"/>
      <c r="J10" s="10">
        <v>114</v>
      </c>
      <c r="K10" s="10"/>
      <c r="L10" s="11">
        <f t="shared" si="0"/>
        <v>6865</v>
      </c>
      <c r="M10" s="10"/>
    </row>
    <row r="11" spans="1:13" s="22" customFormat="1" x14ac:dyDescent="0.25">
      <c r="A11" s="64" t="s">
        <v>63</v>
      </c>
      <c r="B11" s="10">
        <v>1296</v>
      </c>
      <c r="C11" s="10"/>
      <c r="D11" s="10"/>
      <c r="E11" s="10"/>
      <c r="F11" s="10">
        <v>4875</v>
      </c>
      <c r="G11" s="10"/>
      <c r="H11" s="10">
        <v>635</v>
      </c>
      <c r="I11" s="10"/>
      <c r="J11" s="10">
        <v>127</v>
      </c>
      <c r="K11" s="10"/>
      <c r="L11" s="11">
        <f t="shared" si="0"/>
        <v>6933</v>
      </c>
      <c r="M11" s="10"/>
    </row>
    <row r="12" spans="1:13" s="22" customFormat="1" x14ac:dyDescent="0.25">
      <c r="A12" s="64" t="s">
        <v>64</v>
      </c>
      <c r="B12" s="10">
        <v>1754</v>
      </c>
      <c r="C12" s="10"/>
      <c r="D12" s="10"/>
      <c r="E12" s="10"/>
      <c r="F12" s="10">
        <v>5150</v>
      </c>
      <c r="G12" s="10"/>
      <c r="H12" s="10">
        <v>668</v>
      </c>
      <c r="I12" s="10"/>
      <c r="J12" s="10">
        <v>161</v>
      </c>
      <c r="K12" s="10"/>
      <c r="L12" s="11">
        <f t="shared" si="0"/>
        <v>7733</v>
      </c>
      <c r="M12" s="10"/>
    </row>
    <row r="13" spans="1:13" s="22" customFormat="1" x14ac:dyDescent="0.25">
      <c r="A13" s="64" t="s">
        <v>65</v>
      </c>
      <c r="B13" s="10">
        <v>1863</v>
      </c>
      <c r="C13" s="10"/>
      <c r="D13" s="10"/>
      <c r="E13" s="10"/>
      <c r="F13" s="10">
        <v>5062</v>
      </c>
      <c r="G13" s="10"/>
      <c r="H13" s="10">
        <v>787</v>
      </c>
      <c r="I13" s="10"/>
      <c r="J13" s="10">
        <v>191</v>
      </c>
      <c r="K13" s="10"/>
      <c r="L13" s="11">
        <f t="shared" si="0"/>
        <v>7903</v>
      </c>
      <c r="M13" s="10"/>
    </row>
    <row r="14" spans="1:13" s="22" customFormat="1" x14ac:dyDescent="0.25">
      <c r="A14" s="64" t="s">
        <v>66</v>
      </c>
      <c r="B14" s="10">
        <v>1518</v>
      </c>
      <c r="C14" s="10"/>
      <c r="D14" s="10"/>
      <c r="E14" s="10"/>
      <c r="F14" s="10">
        <v>5309</v>
      </c>
      <c r="G14" s="10"/>
      <c r="H14" s="10">
        <v>992</v>
      </c>
      <c r="I14" s="10"/>
      <c r="J14" s="10">
        <v>235</v>
      </c>
      <c r="K14" s="10"/>
      <c r="L14" s="11">
        <f t="shared" si="0"/>
        <v>8054</v>
      </c>
      <c r="M14" s="10"/>
    </row>
    <row r="15" spans="1:13" s="22" customFormat="1" x14ac:dyDescent="0.25">
      <c r="A15" s="64" t="s">
        <v>69</v>
      </c>
      <c r="B15" s="10">
        <v>1480</v>
      </c>
      <c r="C15" s="10"/>
      <c r="D15" s="10"/>
      <c r="E15" s="10"/>
      <c r="F15" s="10">
        <v>6823</v>
      </c>
      <c r="G15" s="10"/>
      <c r="H15" s="10">
        <v>1419</v>
      </c>
      <c r="I15" s="10"/>
      <c r="J15" s="10">
        <v>352</v>
      </c>
      <c r="K15" s="10"/>
      <c r="L15" s="11">
        <f t="shared" si="0"/>
        <v>10074</v>
      </c>
      <c r="M15" s="10"/>
    </row>
    <row r="16" spans="1:13" s="22" customFormat="1" x14ac:dyDescent="0.25">
      <c r="A16" s="64" t="s">
        <v>70</v>
      </c>
      <c r="B16" s="10">
        <v>1436</v>
      </c>
      <c r="C16" s="10"/>
      <c r="D16" s="10"/>
      <c r="E16" s="10"/>
      <c r="F16" s="10">
        <v>6240</v>
      </c>
      <c r="G16" s="10"/>
      <c r="H16" s="10">
        <v>1260</v>
      </c>
      <c r="I16" s="10"/>
      <c r="J16" s="10">
        <v>318</v>
      </c>
      <c r="K16" s="10"/>
      <c r="L16" s="11">
        <f t="shared" si="0"/>
        <v>9254</v>
      </c>
      <c r="M16" s="10"/>
    </row>
    <row r="17" spans="1:18" s="22" customFormat="1" x14ac:dyDescent="0.25">
      <c r="A17" s="64" t="s">
        <v>71</v>
      </c>
      <c r="B17" s="10">
        <v>1417</v>
      </c>
      <c r="C17" s="10"/>
      <c r="D17" s="10"/>
      <c r="E17" s="10"/>
      <c r="F17" s="10">
        <v>6310</v>
      </c>
      <c r="G17" s="10"/>
      <c r="H17" s="10">
        <v>1410</v>
      </c>
      <c r="I17" s="10"/>
      <c r="J17" s="10">
        <v>322</v>
      </c>
      <c r="K17" s="10"/>
      <c r="L17" s="11">
        <f t="shared" si="0"/>
        <v>9459</v>
      </c>
      <c r="M17" s="10"/>
    </row>
    <row r="18" spans="1:18" s="22" customFormat="1" x14ac:dyDescent="0.25">
      <c r="A18" s="64" t="s">
        <v>72</v>
      </c>
      <c r="B18" s="10">
        <v>1231</v>
      </c>
      <c r="C18" s="10"/>
      <c r="D18" s="10"/>
      <c r="F18" s="10">
        <v>5445</v>
      </c>
      <c r="G18" s="10"/>
      <c r="H18" s="10">
        <v>1362</v>
      </c>
      <c r="I18" s="10"/>
      <c r="J18" s="10">
        <v>316</v>
      </c>
      <c r="K18" s="10"/>
      <c r="L18" s="11">
        <f t="shared" si="0"/>
        <v>8354</v>
      </c>
      <c r="M18" s="10"/>
    </row>
    <row r="19" spans="1:18" s="22" customFormat="1" x14ac:dyDescent="0.25">
      <c r="A19" s="64" t="s">
        <v>73</v>
      </c>
      <c r="B19" s="10">
        <v>1222</v>
      </c>
      <c r="C19" s="10"/>
      <c r="D19" s="10"/>
      <c r="F19" s="10">
        <v>6457</v>
      </c>
      <c r="G19" s="10"/>
      <c r="H19" s="10">
        <v>1405</v>
      </c>
      <c r="I19" s="10"/>
      <c r="J19" s="10">
        <v>381</v>
      </c>
      <c r="K19" s="10"/>
      <c r="L19" s="11">
        <f t="shared" si="0"/>
        <v>9465</v>
      </c>
      <c r="M19" s="10"/>
    </row>
    <row r="20" spans="1:18" s="22" customFormat="1" x14ac:dyDescent="0.25">
      <c r="A20" s="64" t="s">
        <v>74</v>
      </c>
      <c r="B20" s="10">
        <v>1126</v>
      </c>
      <c r="C20" s="10"/>
      <c r="D20" s="10"/>
      <c r="F20" s="10">
        <v>4972</v>
      </c>
      <c r="G20" s="10"/>
      <c r="H20" s="10">
        <v>1307</v>
      </c>
      <c r="I20" s="10"/>
      <c r="J20" s="10">
        <v>360</v>
      </c>
      <c r="K20" s="10"/>
      <c r="L20" s="11">
        <f t="shared" si="0"/>
        <v>7765</v>
      </c>
      <c r="M20" s="10"/>
    </row>
    <row r="21" spans="1:18" s="22" customFormat="1" x14ac:dyDescent="0.25">
      <c r="A21" s="64" t="s">
        <v>75</v>
      </c>
      <c r="B21" s="10">
        <v>1083</v>
      </c>
      <c r="C21" s="10"/>
      <c r="D21" s="10"/>
      <c r="F21" s="10">
        <v>4787</v>
      </c>
      <c r="G21" s="10"/>
      <c r="H21" s="10">
        <v>1341</v>
      </c>
      <c r="I21" s="10"/>
      <c r="J21" s="10">
        <v>402</v>
      </c>
      <c r="K21" s="10"/>
      <c r="L21" s="11">
        <v>7613</v>
      </c>
      <c r="M21" s="10"/>
    </row>
    <row r="22" spans="1:18" s="22" customFormat="1" x14ac:dyDescent="0.25">
      <c r="A22" s="64" t="s">
        <v>76</v>
      </c>
      <c r="B22" s="10">
        <v>1156</v>
      </c>
      <c r="C22" s="10"/>
      <c r="D22" s="10"/>
      <c r="F22" s="10">
        <v>4612</v>
      </c>
      <c r="G22" s="10"/>
      <c r="H22" s="10">
        <v>1393</v>
      </c>
      <c r="I22" s="10"/>
      <c r="J22" s="10">
        <v>337</v>
      </c>
      <c r="K22" s="10"/>
      <c r="L22" s="11">
        <v>7498</v>
      </c>
      <c r="M22" s="10"/>
    </row>
    <row r="23" spans="1:18" s="22" customFormat="1" x14ac:dyDescent="0.25">
      <c r="A23" s="64" t="s">
        <v>77</v>
      </c>
      <c r="B23" s="10">
        <v>996</v>
      </c>
      <c r="C23" s="10"/>
      <c r="D23" s="10"/>
      <c r="F23" s="10">
        <v>3477</v>
      </c>
      <c r="G23" s="10"/>
      <c r="H23" s="10">
        <v>1076</v>
      </c>
      <c r="I23" s="10"/>
      <c r="J23" s="10">
        <v>304</v>
      </c>
      <c r="K23" s="10"/>
      <c r="L23" s="11">
        <f>SUM(B23:J23)</f>
        <v>5853</v>
      </c>
      <c r="M23" s="10"/>
    </row>
    <row r="24" spans="1:18" s="22" customFormat="1" x14ac:dyDescent="0.25">
      <c r="A24" s="23" t="s">
        <v>95</v>
      </c>
      <c r="B24" s="10">
        <v>242</v>
      </c>
      <c r="C24" s="10">
        <v>695</v>
      </c>
      <c r="D24" s="10">
        <v>338</v>
      </c>
      <c r="E24" s="10"/>
      <c r="F24" s="11"/>
      <c r="G24" s="10">
        <v>171</v>
      </c>
      <c r="I24" s="10">
        <v>86</v>
      </c>
      <c r="J24" s="10">
        <v>124</v>
      </c>
      <c r="K24" s="10">
        <v>82</v>
      </c>
      <c r="L24" s="11">
        <f t="shared" ref="L24:L29" si="1">SUM(B24:K24)</f>
        <v>1738</v>
      </c>
    </row>
    <row r="25" spans="1:18" s="22" customFormat="1" x14ac:dyDescent="0.25">
      <c r="A25" s="64" t="s">
        <v>96</v>
      </c>
      <c r="B25" s="10">
        <v>839</v>
      </c>
      <c r="C25" s="10">
        <v>1690</v>
      </c>
      <c r="D25" s="10">
        <v>766</v>
      </c>
      <c r="E25" s="10"/>
      <c r="F25" s="10"/>
      <c r="G25" s="10">
        <v>413</v>
      </c>
      <c r="H25" s="10"/>
      <c r="I25" s="10">
        <v>206</v>
      </c>
      <c r="J25" s="10">
        <v>219</v>
      </c>
      <c r="K25" s="10">
        <v>245</v>
      </c>
      <c r="L25" s="11">
        <f t="shared" si="1"/>
        <v>4378</v>
      </c>
      <c r="M25" s="10"/>
      <c r="O25" s="10"/>
      <c r="P25" s="10"/>
      <c r="Q25" s="10"/>
      <c r="R25" s="11"/>
    </row>
    <row r="26" spans="1:18" s="22" customFormat="1" x14ac:dyDescent="0.25">
      <c r="A26" s="64" t="s">
        <v>97</v>
      </c>
      <c r="B26" s="10">
        <v>658</v>
      </c>
      <c r="C26" s="10">
        <v>1472</v>
      </c>
      <c r="D26" s="10">
        <v>792</v>
      </c>
      <c r="G26" s="10">
        <v>435</v>
      </c>
      <c r="I26" s="10">
        <v>264</v>
      </c>
      <c r="J26" s="10">
        <v>223</v>
      </c>
      <c r="K26" s="10">
        <v>220</v>
      </c>
      <c r="L26" s="11">
        <f t="shared" si="1"/>
        <v>4064</v>
      </c>
      <c r="M26" s="10"/>
      <c r="O26" s="10"/>
      <c r="P26" s="10"/>
      <c r="Q26" s="10"/>
      <c r="R26" s="11"/>
    </row>
    <row r="27" spans="1:18" s="22" customFormat="1" x14ac:dyDescent="0.25">
      <c r="A27" s="64" t="s">
        <v>98</v>
      </c>
      <c r="B27" s="10">
        <v>637</v>
      </c>
      <c r="C27" s="10">
        <v>1714</v>
      </c>
      <c r="D27" s="10">
        <v>1145</v>
      </c>
      <c r="G27" s="10">
        <v>806</v>
      </c>
      <c r="I27" s="10">
        <v>445</v>
      </c>
      <c r="J27" s="10">
        <v>498</v>
      </c>
      <c r="K27" s="10">
        <v>195</v>
      </c>
      <c r="L27" s="11">
        <f t="shared" si="1"/>
        <v>5440</v>
      </c>
      <c r="M27" s="10"/>
      <c r="O27" s="10"/>
      <c r="P27" s="10"/>
      <c r="Q27" s="10"/>
      <c r="R27" s="11"/>
    </row>
    <row r="28" spans="1:18" s="22" customFormat="1" x14ac:dyDescent="0.25">
      <c r="A28" s="64" t="s">
        <v>99</v>
      </c>
      <c r="B28" s="10">
        <v>916</v>
      </c>
      <c r="C28" s="10">
        <v>1989</v>
      </c>
      <c r="D28" s="10">
        <v>1456</v>
      </c>
      <c r="G28" s="10">
        <v>1053</v>
      </c>
      <c r="I28" s="10">
        <v>712</v>
      </c>
      <c r="J28" s="10">
        <v>669</v>
      </c>
      <c r="K28" s="10">
        <v>305</v>
      </c>
      <c r="L28" s="11">
        <f t="shared" si="1"/>
        <v>7100</v>
      </c>
      <c r="M28" s="10"/>
      <c r="O28" s="10"/>
      <c r="P28" s="10"/>
      <c r="Q28" s="10"/>
      <c r="R28" s="11"/>
    </row>
    <row r="29" spans="1:18" s="22" customFormat="1" x14ac:dyDescent="0.25">
      <c r="A29" s="64" t="s">
        <v>479</v>
      </c>
      <c r="B29" s="10">
        <v>969</v>
      </c>
      <c r="C29" s="10">
        <v>2497</v>
      </c>
      <c r="D29" s="10">
        <v>2139</v>
      </c>
      <c r="G29" s="10">
        <v>1581</v>
      </c>
      <c r="I29" s="10">
        <v>1043</v>
      </c>
      <c r="J29" s="10">
        <v>902</v>
      </c>
      <c r="K29" s="10">
        <v>454</v>
      </c>
      <c r="L29" s="11">
        <f t="shared" si="1"/>
        <v>9585</v>
      </c>
      <c r="M29" s="10"/>
      <c r="O29" s="10"/>
      <c r="P29" s="10"/>
      <c r="Q29" s="10"/>
      <c r="R29" s="11"/>
    </row>
    <row r="30" spans="1:18" s="22" customFormat="1" x14ac:dyDescent="0.25">
      <c r="A30" s="209" t="s">
        <v>100</v>
      </c>
      <c r="B30" s="209"/>
      <c r="C30" s="209"/>
      <c r="D30" s="209"/>
      <c r="E30" s="209"/>
      <c r="F30" s="209"/>
      <c r="G30" s="209"/>
      <c r="H30" s="209"/>
      <c r="I30" s="209"/>
      <c r="J30" s="209"/>
      <c r="K30" s="209"/>
      <c r="L30" s="209"/>
      <c r="M30" s="10"/>
    </row>
    <row r="31" spans="1:18" s="22" customFormat="1" x14ac:dyDescent="0.25">
      <c r="A31" s="64" t="s">
        <v>56</v>
      </c>
      <c r="B31" s="24"/>
      <c r="C31" s="24"/>
      <c r="D31" s="24"/>
      <c r="E31" s="24">
        <f>E8/$L8</f>
        <v>0.89500860585197939</v>
      </c>
      <c r="F31" s="24"/>
      <c r="G31" s="24"/>
      <c r="H31" s="24">
        <f t="shared" ref="H31:H46" si="2">H8/$L8</f>
        <v>8.3046471600688468E-2</v>
      </c>
      <c r="I31" s="24"/>
      <c r="J31" s="24">
        <f t="shared" ref="J31:J52" si="3">J8/$L8</f>
        <v>2.1944922547332185E-2</v>
      </c>
      <c r="K31" s="24"/>
      <c r="L31" s="25">
        <v>1</v>
      </c>
      <c r="M31" s="10"/>
    </row>
    <row r="32" spans="1:18" s="22" customFormat="1" x14ac:dyDescent="0.25">
      <c r="A32" s="64" t="s">
        <v>61</v>
      </c>
      <c r="B32" s="24"/>
      <c r="C32" s="24"/>
      <c r="D32" s="24"/>
      <c r="E32" s="24">
        <f>E9/$L9</f>
        <v>0.88280034572169408</v>
      </c>
      <c r="F32" s="24"/>
      <c r="G32" s="24"/>
      <c r="H32" s="24">
        <f t="shared" si="2"/>
        <v>9.7493517718236819E-2</v>
      </c>
      <c r="I32" s="24"/>
      <c r="J32" s="24">
        <f t="shared" si="3"/>
        <v>1.9706136560069143E-2</v>
      </c>
      <c r="K32" s="24"/>
      <c r="L32" s="25">
        <v>1</v>
      </c>
      <c r="M32" s="10"/>
    </row>
    <row r="33" spans="1:13" s="22" customFormat="1" x14ac:dyDescent="0.25">
      <c r="A33" s="64" t="s">
        <v>62</v>
      </c>
      <c r="B33" s="24">
        <f t="shared" ref="B33:B52" si="4">B10/$L10</f>
        <v>0.12294246176256372</v>
      </c>
      <c r="C33" s="24"/>
      <c r="D33" s="24"/>
      <c r="E33" s="24">
        <f>E10/$L10</f>
        <v>0.25637290604515661</v>
      </c>
      <c r="F33" s="24">
        <f t="shared" ref="F33:F46" si="5">F10/$L10</f>
        <v>0.51915513474144215</v>
      </c>
      <c r="G33" s="24"/>
      <c r="H33" s="24">
        <f t="shared" si="2"/>
        <v>8.4923525127458127E-2</v>
      </c>
      <c r="I33" s="24"/>
      <c r="J33" s="24">
        <f t="shared" si="3"/>
        <v>1.6605972323379462E-2</v>
      </c>
      <c r="K33" s="24"/>
      <c r="L33" s="25">
        <v>1</v>
      </c>
      <c r="M33" s="10"/>
    </row>
    <row r="34" spans="1:13" s="22" customFormat="1" x14ac:dyDescent="0.25">
      <c r="A34" s="64" t="s">
        <v>63</v>
      </c>
      <c r="B34" s="24">
        <f t="shared" si="4"/>
        <v>0.18693206404154045</v>
      </c>
      <c r="C34" s="24"/>
      <c r="D34" s="24"/>
      <c r="E34" s="24"/>
      <c r="F34" s="24">
        <f t="shared" si="5"/>
        <v>0.70315880571181311</v>
      </c>
      <c r="G34" s="24"/>
      <c r="H34" s="24">
        <f t="shared" si="2"/>
        <v>9.15909418722054E-2</v>
      </c>
      <c r="I34" s="24"/>
      <c r="J34" s="24">
        <f t="shared" si="3"/>
        <v>1.8318188374441078E-2</v>
      </c>
      <c r="K34" s="24"/>
      <c r="L34" s="25">
        <v>1</v>
      </c>
      <c r="M34" s="10"/>
    </row>
    <row r="35" spans="1:13" s="22" customFormat="1" x14ac:dyDescent="0.25">
      <c r="A35" s="64" t="s">
        <v>64</v>
      </c>
      <c r="B35" s="24">
        <f t="shared" si="4"/>
        <v>0.22682012155696366</v>
      </c>
      <c r="C35" s="24"/>
      <c r="D35" s="24"/>
      <c r="E35" s="24"/>
      <c r="F35" s="24">
        <f t="shared" si="5"/>
        <v>0.66597698176645548</v>
      </c>
      <c r="G35" s="24"/>
      <c r="H35" s="24">
        <f t="shared" si="2"/>
        <v>8.6383033751454799E-2</v>
      </c>
      <c r="I35" s="24"/>
      <c r="J35" s="24">
        <f t="shared" si="3"/>
        <v>2.0819862925126081E-2</v>
      </c>
      <c r="K35" s="24"/>
      <c r="L35" s="25">
        <v>1</v>
      </c>
      <c r="M35" s="10"/>
    </row>
    <row r="36" spans="1:13" s="22" customFormat="1" x14ac:dyDescent="0.25">
      <c r="A36" s="64" t="s">
        <v>65</v>
      </c>
      <c r="B36" s="24">
        <f t="shared" si="4"/>
        <v>0.235733265848412</v>
      </c>
      <c r="C36" s="24"/>
      <c r="D36" s="24"/>
      <c r="E36" s="24"/>
      <c r="F36" s="24">
        <f t="shared" si="5"/>
        <v>0.64051625964823489</v>
      </c>
      <c r="G36" s="24"/>
      <c r="H36" s="24">
        <f t="shared" si="2"/>
        <v>9.9582437049221817E-2</v>
      </c>
      <c r="I36" s="24"/>
      <c r="J36" s="24">
        <f t="shared" si="3"/>
        <v>2.4168037454131343E-2</v>
      </c>
      <c r="K36" s="24"/>
      <c r="L36" s="25">
        <v>1</v>
      </c>
      <c r="M36" s="10"/>
    </row>
    <row r="37" spans="1:13" s="22" customFormat="1" x14ac:dyDescent="0.25">
      <c r="A37" s="64" t="s">
        <v>66</v>
      </c>
      <c r="B37" s="24">
        <f t="shared" si="4"/>
        <v>0.18847777501862428</v>
      </c>
      <c r="C37" s="24"/>
      <c r="D37" s="24"/>
      <c r="E37" s="24"/>
      <c r="F37" s="24">
        <f t="shared" si="5"/>
        <v>0.65917556493667739</v>
      </c>
      <c r="G37" s="24"/>
      <c r="H37" s="24">
        <f t="shared" si="2"/>
        <v>0.12316861186987832</v>
      </c>
      <c r="I37" s="24"/>
      <c r="J37" s="24">
        <f t="shared" si="3"/>
        <v>2.9178048174819966E-2</v>
      </c>
      <c r="K37" s="24"/>
      <c r="L37" s="25">
        <f t="shared" ref="L37:L52" si="6">L14/$L14</f>
        <v>1</v>
      </c>
      <c r="M37" s="10"/>
    </row>
    <row r="38" spans="1:13" s="22" customFormat="1" x14ac:dyDescent="0.25">
      <c r="A38" s="64" t="s">
        <v>69</v>
      </c>
      <c r="B38" s="24">
        <f t="shared" si="4"/>
        <v>0.14691284494738932</v>
      </c>
      <c r="C38" s="24"/>
      <c r="D38" s="24"/>
      <c r="E38" s="24"/>
      <c r="F38" s="24">
        <f t="shared" si="5"/>
        <v>0.67728806829461985</v>
      </c>
      <c r="G38" s="24"/>
      <c r="H38" s="24">
        <f t="shared" si="2"/>
        <v>0.14085765336509828</v>
      </c>
      <c r="I38" s="24"/>
      <c r="J38" s="24">
        <f t="shared" si="3"/>
        <v>3.4941433392892594E-2</v>
      </c>
      <c r="K38" s="24"/>
      <c r="L38" s="25">
        <f t="shared" si="6"/>
        <v>1</v>
      </c>
      <c r="M38" s="10"/>
    </row>
    <row r="39" spans="1:13" s="22" customFormat="1" x14ac:dyDescent="0.25">
      <c r="A39" s="64" t="s">
        <v>70</v>
      </c>
      <c r="B39" s="24">
        <f t="shared" si="4"/>
        <v>0.15517614004754701</v>
      </c>
      <c r="C39" s="24"/>
      <c r="D39" s="24"/>
      <c r="E39" s="24"/>
      <c r="F39" s="24">
        <f t="shared" si="5"/>
        <v>0.67430300410633237</v>
      </c>
      <c r="G39" s="24"/>
      <c r="H39" s="24">
        <f t="shared" si="2"/>
        <v>0.13615733736762481</v>
      </c>
      <c r="I39" s="24"/>
      <c r="J39" s="24">
        <f t="shared" si="3"/>
        <v>3.4363518478495787E-2</v>
      </c>
      <c r="K39" s="24"/>
      <c r="L39" s="25">
        <f t="shared" si="6"/>
        <v>1</v>
      </c>
      <c r="M39" s="10"/>
    </row>
    <row r="40" spans="1:13" s="22" customFormat="1" x14ac:dyDescent="0.25">
      <c r="A40" s="64" t="s">
        <v>71</v>
      </c>
      <c r="B40" s="24">
        <f t="shared" si="4"/>
        <v>0.14980441907178349</v>
      </c>
      <c r="C40" s="24"/>
      <c r="D40" s="24"/>
      <c r="E40" s="24"/>
      <c r="F40" s="24">
        <f t="shared" si="5"/>
        <v>0.66708954434929701</v>
      </c>
      <c r="G40" s="24"/>
      <c r="H40" s="24">
        <f t="shared" si="2"/>
        <v>0.14906438312718046</v>
      </c>
      <c r="I40" s="24"/>
      <c r="J40" s="24">
        <f t="shared" si="3"/>
        <v>3.4041653451739082E-2</v>
      </c>
      <c r="K40" s="24"/>
      <c r="L40" s="25">
        <f t="shared" si="6"/>
        <v>1</v>
      </c>
      <c r="M40" s="10"/>
    </row>
    <row r="41" spans="1:13" s="22" customFormat="1" x14ac:dyDescent="0.25">
      <c r="A41" s="64" t="s">
        <v>72</v>
      </c>
      <c r="B41" s="24">
        <f t="shared" si="4"/>
        <v>0.14735456068949007</v>
      </c>
      <c r="C41" s="24"/>
      <c r="D41" s="24"/>
      <c r="E41" s="24"/>
      <c r="F41" s="24">
        <f t="shared" si="5"/>
        <v>0.65178357672971032</v>
      </c>
      <c r="G41" s="24"/>
      <c r="H41" s="24">
        <f t="shared" si="2"/>
        <v>0.1630356715345942</v>
      </c>
      <c r="I41" s="24"/>
      <c r="J41" s="24">
        <f t="shared" si="3"/>
        <v>3.782619104620541E-2</v>
      </c>
      <c r="K41" s="24"/>
      <c r="L41" s="25">
        <f t="shared" si="6"/>
        <v>1</v>
      </c>
      <c r="M41" s="10"/>
    </row>
    <row r="42" spans="1:13" s="22" customFormat="1" x14ac:dyDescent="0.25">
      <c r="A42" s="64" t="s">
        <v>73</v>
      </c>
      <c r="B42" s="24">
        <f t="shared" si="4"/>
        <v>0.12910723718964606</v>
      </c>
      <c r="C42" s="24"/>
      <c r="D42" s="24"/>
      <c r="E42" s="24"/>
      <c r="F42" s="24">
        <f t="shared" si="5"/>
        <v>0.68219756999471737</v>
      </c>
      <c r="G42" s="24"/>
      <c r="H42" s="24">
        <f t="shared" si="2"/>
        <v>0.14844162704701533</v>
      </c>
      <c r="I42" s="24"/>
      <c r="J42" s="24">
        <f t="shared" si="3"/>
        <v>4.0253565768621234E-2</v>
      </c>
      <c r="K42" s="24"/>
      <c r="L42" s="25">
        <f t="shared" si="6"/>
        <v>1</v>
      </c>
      <c r="M42" s="10"/>
    </row>
    <row r="43" spans="1:13" s="22" customFormat="1" x14ac:dyDescent="0.25">
      <c r="A43" s="64" t="s">
        <v>74</v>
      </c>
      <c r="B43" s="24">
        <f t="shared" si="4"/>
        <v>0.14500965872504828</v>
      </c>
      <c r="C43" s="24"/>
      <c r="D43" s="24"/>
      <c r="E43" s="24"/>
      <c r="F43" s="24">
        <f t="shared" si="5"/>
        <v>0.64030907920154545</v>
      </c>
      <c r="G43" s="24"/>
      <c r="H43" s="24">
        <f t="shared" si="2"/>
        <v>0.16831938184159692</v>
      </c>
      <c r="I43" s="24"/>
      <c r="J43" s="24">
        <f t="shared" si="3"/>
        <v>4.6361880231809399E-2</v>
      </c>
      <c r="K43" s="24"/>
      <c r="L43" s="25">
        <f t="shared" si="6"/>
        <v>1</v>
      </c>
      <c r="M43" s="10"/>
    </row>
    <row r="44" spans="1:13" s="22" customFormat="1" x14ac:dyDescent="0.25">
      <c r="A44" s="64" t="s">
        <v>75</v>
      </c>
      <c r="B44" s="24">
        <f t="shared" si="4"/>
        <v>0.14225666622881913</v>
      </c>
      <c r="C44" s="24"/>
      <c r="D44" s="24"/>
      <c r="E44" s="24"/>
      <c r="F44" s="24">
        <f t="shared" si="5"/>
        <v>0.62879285432812293</v>
      </c>
      <c r="G44" s="24"/>
      <c r="H44" s="24">
        <f t="shared" si="2"/>
        <v>0.17614606593983975</v>
      </c>
      <c r="I44" s="24"/>
      <c r="J44" s="24">
        <f t="shared" si="3"/>
        <v>5.2804413503218177E-2</v>
      </c>
      <c r="K44" s="24"/>
      <c r="L44" s="25">
        <f t="shared" si="6"/>
        <v>1</v>
      </c>
      <c r="M44" s="10"/>
    </row>
    <row r="45" spans="1:13" s="22" customFormat="1" x14ac:dyDescent="0.25">
      <c r="A45" s="64" t="s">
        <v>76</v>
      </c>
      <c r="B45" s="24">
        <f t="shared" si="4"/>
        <v>0.15417444651907175</v>
      </c>
      <c r="C45" s="24"/>
      <c r="D45" s="24"/>
      <c r="E45" s="24"/>
      <c r="F45" s="24">
        <f t="shared" si="5"/>
        <v>0.61509735929581222</v>
      </c>
      <c r="G45" s="24"/>
      <c r="H45" s="24">
        <f t="shared" si="2"/>
        <v>0.18578287543344893</v>
      </c>
      <c r="I45" s="24"/>
      <c r="J45" s="24">
        <f t="shared" si="3"/>
        <v>4.4945318751667108E-2</v>
      </c>
      <c r="K45" s="24"/>
      <c r="L45" s="25">
        <f t="shared" si="6"/>
        <v>1</v>
      </c>
      <c r="M45" s="10"/>
    </row>
    <row r="46" spans="1:13" s="22" customFormat="1" x14ac:dyDescent="0.25">
      <c r="A46" s="64" t="s">
        <v>77</v>
      </c>
      <c r="B46" s="24">
        <f t="shared" si="4"/>
        <v>0.17016914402870323</v>
      </c>
      <c r="C46" s="24"/>
      <c r="D46" s="24"/>
      <c r="E46" s="24"/>
      <c r="F46" s="24">
        <f t="shared" si="5"/>
        <v>0.59405433111225014</v>
      </c>
      <c r="G46" s="24"/>
      <c r="H46" s="24">
        <f t="shared" si="2"/>
        <v>0.18383734836835811</v>
      </c>
      <c r="I46" s="24"/>
      <c r="J46" s="24">
        <f t="shared" si="3"/>
        <v>5.1939176490688535E-2</v>
      </c>
      <c r="K46" s="24"/>
      <c r="L46" s="25">
        <f t="shared" si="6"/>
        <v>1</v>
      </c>
      <c r="M46" s="10"/>
    </row>
    <row r="47" spans="1:13" s="22" customFormat="1" x14ac:dyDescent="0.25">
      <c r="A47" s="23" t="s">
        <v>95</v>
      </c>
      <c r="B47" s="24">
        <f t="shared" si="4"/>
        <v>0.13924050632911392</v>
      </c>
      <c r="C47" s="24">
        <f t="shared" ref="C47:D52" si="7">C24/$L24</f>
        <v>0.39988492520138091</v>
      </c>
      <c r="D47" s="24">
        <f t="shared" si="7"/>
        <v>0.19447640966628307</v>
      </c>
      <c r="E47" s="24"/>
      <c r="F47" s="24"/>
      <c r="G47" s="24">
        <f t="shared" ref="G47:G52" si="8">G24/$L24</f>
        <v>9.8388952819332562E-2</v>
      </c>
      <c r="H47" s="24"/>
      <c r="I47" s="24">
        <f t="shared" ref="I47:I52" si="9">I24/$L24</f>
        <v>4.9482163406214037E-2</v>
      </c>
      <c r="J47" s="24">
        <f t="shared" si="3"/>
        <v>7.1346375143843496E-2</v>
      </c>
      <c r="K47" s="24">
        <f t="shared" ref="K47:K52" si="10">K24/$L24</f>
        <v>4.7180667433831994E-2</v>
      </c>
      <c r="L47" s="25">
        <f t="shared" si="6"/>
        <v>1</v>
      </c>
    </row>
    <row r="48" spans="1:13" s="22" customFormat="1" x14ac:dyDescent="0.25">
      <c r="A48" s="64" t="s">
        <v>96</v>
      </c>
      <c r="B48" s="24">
        <f t="shared" si="4"/>
        <v>0.19164001827318411</v>
      </c>
      <c r="C48" s="24">
        <f t="shared" si="7"/>
        <v>0.38602101416171769</v>
      </c>
      <c r="D48" s="24">
        <f t="shared" si="7"/>
        <v>0.17496573777980814</v>
      </c>
      <c r="E48" s="24"/>
      <c r="F48" s="24"/>
      <c r="G48" s="24">
        <f t="shared" si="8"/>
        <v>9.4335312928277751E-2</v>
      </c>
      <c r="H48" s="24"/>
      <c r="I48" s="24">
        <f t="shared" si="9"/>
        <v>4.7053449063499314E-2</v>
      </c>
      <c r="J48" s="24">
        <f t="shared" si="3"/>
        <v>5.0022841480127915E-2</v>
      </c>
      <c r="K48" s="24">
        <f t="shared" si="10"/>
        <v>5.596162631338511E-2</v>
      </c>
      <c r="L48" s="25">
        <f t="shared" si="6"/>
        <v>1</v>
      </c>
      <c r="M48" s="10"/>
    </row>
    <row r="49" spans="1:18" s="22" customFormat="1" x14ac:dyDescent="0.25">
      <c r="A49" s="64" t="s">
        <v>97</v>
      </c>
      <c r="B49" s="24">
        <f t="shared" si="4"/>
        <v>0.16190944881889763</v>
      </c>
      <c r="C49" s="24">
        <f t="shared" si="7"/>
        <v>0.36220472440944884</v>
      </c>
      <c r="D49" s="24">
        <f t="shared" si="7"/>
        <v>0.19488188976377951</v>
      </c>
      <c r="E49" s="24"/>
      <c r="F49" s="24"/>
      <c r="G49" s="24">
        <f t="shared" si="8"/>
        <v>0.10703740157480315</v>
      </c>
      <c r="H49" s="24"/>
      <c r="I49" s="24">
        <f t="shared" si="9"/>
        <v>6.4960629921259838E-2</v>
      </c>
      <c r="J49" s="24">
        <f t="shared" si="3"/>
        <v>5.4872047244094488E-2</v>
      </c>
      <c r="K49" s="24">
        <f t="shared" si="10"/>
        <v>5.4133858267716536E-2</v>
      </c>
      <c r="L49" s="25">
        <f t="shared" si="6"/>
        <v>1</v>
      </c>
      <c r="M49" s="10"/>
      <c r="O49" s="10"/>
      <c r="P49" s="10"/>
      <c r="Q49" s="10"/>
      <c r="R49" s="11"/>
    </row>
    <row r="50" spans="1:18" s="22" customFormat="1" x14ac:dyDescent="0.25">
      <c r="A50" s="64" t="s">
        <v>98</v>
      </c>
      <c r="B50" s="24">
        <f t="shared" si="4"/>
        <v>0.11709558823529412</v>
      </c>
      <c r="C50" s="24">
        <f t="shared" si="7"/>
        <v>0.3150735294117647</v>
      </c>
      <c r="D50" s="24">
        <f t="shared" si="7"/>
        <v>0.21047794117647059</v>
      </c>
      <c r="E50" s="24"/>
      <c r="F50" s="24"/>
      <c r="G50" s="24">
        <f t="shared" si="8"/>
        <v>0.14816176470588235</v>
      </c>
      <c r="H50" s="24"/>
      <c r="I50" s="24">
        <f t="shared" si="9"/>
        <v>8.1801470588235295E-2</v>
      </c>
      <c r="J50" s="24">
        <f t="shared" si="3"/>
        <v>9.1544117647058817E-2</v>
      </c>
      <c r="K50" s="24">
        <f t="shared" si="10"/>
        <v>3.5845588235294115E-2</v>
      </c>
      <c r="L50" s="25">
        <f t="shared" si="6"/>
        <v>1</v>
      </c>
      <c r="M50" s="10"/>
      <c r="O50" s="10"/>
      <c r="P50" s="10"/>
      <c r="Q50" s="10"/>
      <c r="R50" s="11"/>
    </row>
    <row r="51" spans="1:18" s="22" customFormat="1" x14ac:dyDescent="0.25">
      <c r="A51" s="64" t="s">
        <v>99</v>
      </c>
      <c r="B51" s="24">
        <f t="shared" si="4"/>
        <v>0.12901408450704224</v>
      </c>
      <c r="C51" s="24">
        <f t="shared" si="7"/>
        <v>0.28014084507042253</v>
      </c>
      <c r="D51" s="24">
        <f t="shared" si="7"/>
        <v>0.20507042253521127</v>
      </c>
      <c r="E51" s="24"/>
      <c r="F51" s="24"/>
      <c r="G51" s="24">
        <f t="shared" si="8"/>
        <v>0.14830985915492959</v>
      </c>
      <c r="H51" s="24"/>
      <c r="I51" s="24">
        <f t="shared" si="9"/>
        <v>0.10028169014084506</v>
      </c>
      <c r="J51" s="24">
        <f t="shared" si="3"/>
        <v>9.4225352112676061E-2</v>
      </c>
      <c r="K51" s="24">
        <f t="shared" si="10"/>
        <v>4.2957746478873238E-2</v>
      </c>
      <c r="L51" s="25">
        <f t="shared" si="6"/>
        <v>1</v>
      </c>
      <c r="M51" s="10"/>
      <c r="O51" s="10"/>
      <c r="P51" s="10"/>
      <c r="Q51" s="10"/>
      <c r="R51" s="11"/>
    </row>
    <row r="52" spans="1:18" s="22" customFormat="1" x14ac:dyDescent="0.25">
      <c r="A52" s="64" t="s">
        <v>479</v>
      </c>
      <c r="B52" s="24">
        <f t="shared" si="4"/>
        <v>0.10109546165884194</v>
      </c>
      <c r="C52" s="24">
        <f t="shared" si="7"/>
        <v>0.26051121544079292</v>
      </c>
      <c r="D52" s="24">
        <f t="shared" si="7"/>
        <v>0.22316118935837245</v>
      </c>
      <c r="E52" s="24"/>
      <c r="F52" s="24"/>
      <c r="G52" s="24">
        <f t="shared" si="8"/>
        <v>0.1649452269170579</v>
      </c>
      <c r="H52" s="24"/>
      <c r="I52" s="24">
        <f t="shared" si="9"/>
        <v>0.10881585811163276</v>
      </c>
      <c r="J52" s="24">
        <f t="shared" si="3"/>
        <v>9.410537297861242E-2</v>
      </c>
      <c r="K52" s="24">
        <f t="shared" si="10"/>
        <v>4.7365675534689622E-2</v>
      </c>
      <c r="L52" s="25">
        <f t="shared" si="6"/>
        <v>1</v>
      </c>
      <c r="M52" s="10"/>
      <c r="O52" s="10"/>
      <c r="P52" s="10"/>
      <c r="Q52" s="10"/>
      <c r="R52" s="11"/>
    </row>
    <row r="53" spans="1:18" s="22" customFormat="1" x14ac:dyDescent="0.25">
      <c r="A53" s="209" t="s">
        <v>101</v>
      </c>
      <c r="B53" s="209"/>
      <c r="C53" s="209"/>
      <c r="D53" s="209"/>
      <c r="E53" s="209"/>
      <c r="F53" s="209"/>
      <c r="G53" s="209"/>
      <c r="H53" s="209"/>
      <c r="I53" s="209"/>
      <c r="J53" s="209"/>
      <c r="K53" s="209"/>
      <c r="L53" s="209"/>
      <c r="M53" s="10"/>
    </row>
    <row r="54" spans="1:18" s="22" customFormat="1" x14ac:dyDescent="0.25">
      <c r="A54" s="64" t="s">
        <v>61</v>
      </c>
      <c r="B54" s="24"/>
      <c r="C54" s="24"/>
      <c r="D54" s="24"/>
      <c r="E54" s="24">
        <f>E32-E31</f>
        <v>-1.2208260130285309E-2</v>
      </c>
      <c r="F54" s="24"/>
      <c r="G54" s="24"/>
      <c r="H54" s="24">
        <f t="shared" ref="H54:J54" si="11">H32-H31</f>
        <v>1.4447046117548351E-2</v>
      </c>
      <c r="I54" s="24"/>
      <c r="J54" s="24">
        <f t="shared" si="11"/>
        <v>-2.2387859872630422E-3</v>
      </c>
      <c r="K54" s="24"/>
      <c r="L54" s="25">
        <v>0</v>
      </c>
      <c r="M54" s="10"/>
    </row>
    <row r="55" spans="1:18" s="22" customFormat="1" x14ac:dyDescent="0.25">
      <c r="A55" s="64" t="s">
        <v>62</v>
      </c>
      <c r="B55" s="24">
        <f t="shared" ref="B55:B68" si="12">B33-B32</f>
        <v>0.12294246176256372</v>
      </c>
      <c r="C55" s="24"/>
      <c r="D55" s="24"/>
      <c r="E55" s="24">
        <f>E33-E32</f>
        <v>-0.62642743967653747</v>
      </c>
      <c r="F55" s="24">
        <f t="shared" ref="F55:J68" si="13">F33-F32</f>
        <v>0.51915513474144215</v>
      </c>
      <c r="G55" s="24"/>
      <c r="H55" s="24">
        <f t="shared" si="13"/>
        <v>-1.2569992590778692E-2</v>
      </c>
      <c r="I55" s="24"/>
      <c r="J55" s="24">
        <f t="shared" si="13"/>
        <v>-3.1001642366896807E-3</v>
      </c>
      <c r="K55" s="24"/>
      <c r="L55" s="25">
        <v>0</v>
      </c>
      <c r="M55" s="10"/>
    </row>
    <row r="56" spans="1:18" s="22" customFormat="1" x14ac:dyDescent="0.25">
      <c r="A56" s="64" t="s">
        <v>63</v>
      </c>
      <c r="B56" s="24">
        <f t="shared" si="12"/>
        <v>6.3989602278976723E-2</v>
      </c>
      <c r="C56" s="24"/>
      <c r="D56" s="24"/>
      <c r="E56" s="24">
        <f>E34-E33</f>
        <v>-0.25637290604515661</v>
      </c>
      <c r="F56" s="24">
        <f t="shared" si="13"/>
        <v>0.18400367097037096</v>
      </c>
      <c r="G56" s="24"/>
      <c r="H56" s="24">
        <f t="shared" si="13"/>
        <v>6.6674167447472732E-3</v>
      </c>
      <c r="I56" s="24"/>
      <c r="J56" s="24">
        <f t="shared" si="13"/>
        <v>1.7122160510616158E-3</v>
      </c>
      <c r="K56" s="24"/>
      <c r="L56" s="25">
        <v>0</v>
      </c>
      <c r="M56" s="10"/>
    </row>
    <row r="57" spans="1:18" s="22" customFormat="1" x14ac:dyDescent="0.25">
      <c r="A57" s="64" t="s">
        <v>64</v>
      </c>
      <c r="B57" s="24">
        <f t="shared" si="12"/>
        <v>3.9888057515423209E-2</v>
      </c>
      <c r="C57" s="24"/>
      <c r="D57" s="24"/>
      <c r="E57" s="24"/>
      <c r="F57" s="24">
        <f t="shared" si="13"/>
        <v>-3.7181823945357628E-2</v>
      </c>
      <c r="G57" s="24"/>
      <c r="H57" s="24">
        <f t="shared" si="13"/>
        <v>-5.2079081207506012E-3</v>
      </c>
      <c r="I57" s="24"/>
      <c r="J57" s="24">
        <f t="shared" si="13"/>
        <v>2.5016745506850034E-3</v>
      </c>
      <c r="K57" s="24"/>
      <c r="L57" s="25">
        <v>0</v>
      </c>
      <c r="M57" s="10"/>
    </row>
    <row r="58" spans="1:18" s="22" customFormat="1" x14ac:dyDescent="0.25">
      <c r="A58" s="64" t="s">
        <v>65</v>
      </c>
      <c r="B58" s="24">
        <f t="shared" si="12"/>
        <v>8.9131442914483494E-3</v>
      </c>
      <c r="C58" s="24"/>
      <c r="D58" s="24"/>
      <c r="E58" s="24"/>
      <c r="F58" s="24">
        <f t="shared" si="13"/>
        <v>-2.5460722118220591E-2</v>
      </c>
      <c r="G58" s="24"/>
      <c r="H58" s="24">
        <f t="shared" si="13"/>
        <v>1.3199403297767018E-2</v>
      </c>
      <c r="I58" s="24"/>
      <c r="J58" s="24">
        <f t="shared" si="13"/>
        <v>3.3481745290052621E-3</v>
      </c>
      <c r="K58" s="24"/>
      <c r="L58" s="25">
        <v>0</v>
      </c>
      <c r="M58" s="10"/>
    </row>
    <row r="59" spans="1:18" s="22" customFormat="1" x14ac:dyDescent="0.25">
      <c r="A59" s="64" t="s">
        <v>66</v>
      </c>
      <c r="B59" s="24">
        <f t="shared" si="12"/>
        <v>-4.7255490829787722E-2</v>
      </c>
      <c r="C59" s="24"/>
      <c r="D59" s="24"/>
      <c r="E59" s="24"/>
      <c r="F59" s="24">
        <f t="shared" si="13"/>
        <v>1.8659305288442507E-2</v>
      </c>
      <c r="G59" s="24"/>
      <c r="H59" s="24">
        <f t="shared" si="13"/>
        <v>2.3586174820656503E-2</v>
      </c>
      <c r="I59" s="24"/>
      <c r="J59" s="24">
        <f t="shared" si="13"/>
        <v>5.0100107206886221E-3</v>
      </c>
      <c r="K59" s="24"/>
      <c r="L59" s="25">
        <f t="shared" ref="L59:L68" si="14">L37-L36</f>
        <v>0</v>
      </c>
      <c r="M59" s="10"/>
    </row>
    <row r="60" spans="1:18" s="22" customFormat="1" x14ac:dyDescent="0.25">
      <c r="A60" s="64" t="s">
        <v>69</v>
      </c>
      <c r="B60" s="24">
        <f t="shared" si="12"/>
        <v>-4.1564930071234962E-2</v>
      </c>
      <c r="C60" s="24"/>
      <c r="D60" s="24"/>
      <c r="E60" s="24"/>
      <c r="F60" s="24">
        <f t="shared" si="13"/>
        <v>1.8112503357942455E-2</v>
      </c>
      <c r="G60" s="24"/>
      <c r="H60" s="24">
        <f t="shared" si="13"/>
        <v>1.7689041495219965E-2</v>
      </c>
      <c r="I60" s="24"/>
      <c r="J60" s="24">
        <f t="shared" si="13"/>
        <v>5.7633852180726287E-3</v>
      </c>
      <c r="K60" s="24"/>
      <c r="L60" s="25">
        <f t="shared" si="14"/>
        <v>0</v>
      </c>
      <c r="M60" s="10"/>
    </row>
    <row r="61" spans="1:18" s="22" customFormat="1" x14ac:dyDescent="0.25">
      <c r="A61" s="64" t="s">
        <v>70</v>
      </c>
      <c r="B61" s="24">
        <f t="shared" si="12"/>
        <v>8.2632951001576915E-3</v>
      </c>
      <c r="C61" s="24"/>
      <c r="D61" s="24"/>
      <c r="E61" s="24"/>
      <c r="F61" s="24">
        <f t="shared" si="13"/>
        <v>-2.9850641882874784E-3</v>
      </c>
      <c r="G61" s="24"/>
      <c r="H61" s="24">
        <f t="shared" si="13"/>
        <v>-4.7003159974734754E-3</v>
      </c>
      <c r="I61" s="24"/>
      <c r="J61" s="24">
        <f t="shared" si="13"/>
        <v>-5.7791491439680709E-4</v>
      </c>
      <c r="K61" s="24"/>
      <c r="L61" s="25">
        <f t="shared" si="14"/>
        <v>0</v>
      </c>
      <c r="M61" s="10"/>
    </row>
    <row r="62" spans="1:18" s="22" customFormat="1" x14ac:dyDescent="0.25">
      <c r="A62" s="64" t="s">
        <v>71</v>
      </c>
      <c r="B62" s="24">
        <f t="shared" si="12"/>
        <v>-5.371720975763522E-3</v>
      </c>
      <c r="C62" s="24"/>
      <c r="D62" s="24"/>
      <c r="E62" s="24"/>
      <c r="F62" s="24">
        <f t="shared" si="13"/>
        <v>-7.2134597570353565E-3</v>
      </c>
      <c r="G62" s="24"/>
      <c r="H62" s="24">
        <f t="shared" si="13"/>
        <v>1.2907045759555646E-2</v>
      </c>
      <c r="I62" s="24"/>
      <c r="J62" s="24">
        <f t="shared" si="13"/>
        <v>-3.2186502675670553E-4</v>
      </c>
      <c r="K62" s="24"/>
      <c r="L62" s="25">
        <f t="shared" si="14"/>
        <v>0</v>
      </c>
      <c r="M62" s="10"/>
    </row>
    <row r="63" spans="1:18" s="22" customFormat="1" x14ac:dyDescent="0.25">
      <c r="A63" s="64" t="s">
        <v>72</v>
      </c>
      <c r="B63" s="24">
        <f t="shared" si="12"/>
        <v>-2.4498583822934183E-3</v>
      </c>
      <c r="C63" s="24"/>
      <c r="D63" s="24"/>
      <c r="E63" s="24"/>
      <c r="F63" s="24">
        <f t="shared" si="13"/>
        <v>-1.5305967619586691E-2</v>
      </c>
      <c r="G63" s="24"/>
      <c r="H63" s="24">
        <f t="shared" si="13"/>
        <v>1.397128840741374E-2</v>
      </c>
      <c r="I63" s="24"/>
      <c r="J63" s="24">
        <f t="shared" si="13"/>
        <v>3.7845375944663279E-3</v>
      </c>
      <c r="K63" s="24"/>
      <c r="L63" s="25">
        <f t="shared" si="14"/>
        <v>0</v>
      </c>
      <c r="M63" s="10"/>
    </row>
    <row r="64" spans="1:18" s="22" customFormat="1" x14ac:dyDescent="0.25">
      <c r="A64" s="64" t="s">
        <v>73</v>
      </c>
      <c r="B64" s="24">
        <f t="shared" si="12"/>
        <v>-1.8247323499844009E-2</v>
      </c>
      <c r="C64" s="24"/>
      <c r="D64" s="24"/>
      <c r="E64" s="24"/>
      <c r="F64" s="24">
        <f t="shared" si="13"/>
        <v>3.0413993265007044E-2</v>
      </c>
      <c r="G64" s="24"/>
      <c r="H64" s="24">
        <f t="shared" si="13"/>
        <v>-1.4594044487578867E-2</v>
      </c>
      <c r="I64" s="24"/>
      <c r="J64" s="24">
        <f t="shared" si="13"/>
        <v>2.4273747224158246E-3</v>
      </c>
      <c r="K64" s="24"/>
      <c r="L64" s="25">
        <f t="shared" si="14"/>
        <v>0</v>
      </c>
      <c r="M64" s="10"/>
    </row>
    <row r="65" spans="1:18" s="22" customFormat="1" x14ac:dyDescent="0.25">
      <c r="A65" s="64" t="s">
        <v>74</v>
      </c>
      <c r="B65" s="24">
        <f t="shared" si="12"/>
        <v>1.5902421535402222E-2</v>
      </c>
      <c r="C65" s="24"/>
      <c r="D65" s="24"/>
      <c r="E65" s="24"/>
      <c r="F65" s="24">
        <f t="shared" si="13"/>
        <v>-4.1888490793171917E-2</v>
      </c>
      <c r="G65" s="24"/>
      <c r="H65" s="24">
        <f t="shared" si="13"/>
        <v>1.9877754794581592E-2</v>
      </c>
      <c r="I65" s="24"/>
      <c r="J65" s="24">
        <f t="shared" si="13"/>
        <v>6.108314463188165E-3</v>
      </c>
      <c r="K65" s="24"/>
      <c r="L65" s="25">
        <f t="shared" si="14"/>
        <v>0</v>
      </c>
      <c r="M65" s="10"/>
    </row>
    <row r="66" spans="1:18" s="22" customFormat="1" x14ac:dyDescent="0.25">
      <c r="A66" s="64" t="s">
        <v>75</v>
      </c>
      <c r="B66" s="24">
        <f t="shared" si="12"/>
        <v>-2.7529924962291508E-3</v>
      </c>
      <c r="C66" s="24"/>
      <c r="D66" s="24"/>
      <c r="E66" s="24"/>
      <c r="F66" s="24">
        <f t="shared" si="13"/>
        <v>-1.151622487342252E-2</v>
      </c>
      <c r="G66" s="24"/>
      <c r="H66" s="24">
        <f t="shared" si="13"/>
        <v>7.826684098242831E-3</v>
      </c>
      <c r="I66" s="24"/>
      <c r="J66" s="24">
        <f t="shared" si="13"/>
        <v>6.4425332714087777E-3</v>
      </c>
      <c r="K66" s="24"/>
      <c r="L66" s="25">
        <f t="shared" si="14"/>
        <v>0</v>
      </c>
      <c r="M66" s="10"/>
    </row>
    <row r="67" spans="1:18" s="22" customFormat="1" x14ac:dyDescent="0.25">
      <c r="A67" s="64" t="s">
        <v>76</v>
      </c>
      <c r="B67" s="24">
        <f t="shared" si="12"/>
        <v>1.1917780290252616E-2</v>
      </c>
      <c r="C67" s="24"/>
      <c r="D67" s="24"/>
      <c r="E67" s="24"/>
      <c r="F67" s="24">
        <f t="shared" si="13"/>
        <v>-1.3695495032310712E-2</v>
      </c>
      <c r="G67" s="24"/>
      <c r="H67" s="24">
        <f t="shared" si="13"/>
        <v>9.6368094936091775E-3</v>
      </c>
      <c r="I67" s="24"/>
      <c r="J67" s="24">
        <f t="shared" si="13"/>
        <v>-7.8590947515510684E-3</v>
      </c>
      <c r="K67" s="24"/>
      <c r="L67" s="25">
        <f t="shared" si="14"/>
        <v>0</v>
      </c>
      <c r="M67" s="10"/>
    </row>
    <row r="68" spans="1:18" s="22" customFormat="1" x14ac:dyDescent="0.25">
      <c r="A68" s="64" t="s">
        <v>77</v>
      </c>
      <c r="B68" s="24">
        <f t="shared" si="12"/>
        <v>1.5994697509631478E-2</v>
      </c>
      <c r="C68" s="24"/>
      <c r="D68" s="24"/>
      <c r="E68" s="24"/>
      <c r="F68" s="24">
        <f t="shared" si="13"/>
        <v>-2.1043028183562074E-2</v>
      </c>
      <c r="G68" s="24"/>
      <c r="H68" s="24">
        <f t="shared" si="13"/>
        <v>-1.9455270650908241E-3</v>
      </c>
      <c r="I68" s="24"/>
      <c r="J68" s="24">
        <f t="shared" si="13"/>
        <v>6.9938577390214265E-3</v>
      </c>
      <c r="K68" s="24"/>
      <c r="L68" s="25">
        <f t="shared" si="14"/>
        <v>0</v>
      </c>
      <c r="M68" s="10"/>
    </row>
    <row r="69" spans="1:18" s="22" customFormat="1" x14ac:dyDescent="0.25">
      <c r="A69" s="23" t="s">
        <v>95</v>
      </c>
      <c r="B69" s="24">
        <f>B47-B45</f>
        <v>-1.4933940189957834E-2</v>
      </c>
      <c r="C69" s="24"/>
      <c r="D69" s="24"/>
      <c r="E69" s="24"/>
      <c r="F69" s="24"/>
      <c r="G69" s="24"/>
      <c r="H69" s="24"/>
      <c r="I69" s="24"/>
      <c r="J69" s="24">
        <f>J47-J45</f>
        <v>2.6401056392176388E-2</v>
      </c>
      <c r="K69" s="24"/>
      <c r="L69" s="24">
        <f>L47-L45</f>
        <v>0</v>
      </c>
    </row>
    <row r="70" spans="1:18" s="22" customFormat="1" x14ac:dyDescent="0.25">
      <c r="A70" s="64" t="s">
        <v>96</v>
      </c>
      <c r="B70" s="24">
        <f>B48-B47</f>
        <v>5.2399511944070193E-2</v>
      </c>
      <c r="C70" s="24">
        <f t="shared" ref="C70:D74" si="15">C48-C47</f>
        <v>-1.3863911039663224E-2</v>
      </c>
      <c r="D70" s="24">
        <f t="shared" si="15"/>
        <v>-1.9510671886474928E-2</v>
      </c>
      <c r="E70" s="24"/>
      <c r="F70" s="24"/>
      <c r="G70" s="24">
        <f t="shared" ref="G70:G74" si="16">G48-G47</f>
        <v>-4.053639891054811E-3</v>
      </c>
      <c r="H70" s="24"/>
      <c r="I70" s="24">
        <f t="shared" ref="I70:L74" si="17">I48-I47</f>
        <v>-2.4287143427147231E-3</v>
      </c>
      <c r="J70" s="24">
        <f t="shared" si="17"/>
        <v>-2.1323533663715581E-2</v>
      </c>
      <c r="K70" s="24">
        <f t="shared" si="17"/>
        <v>8.7809588795531163E-3</v>
      </c>
      <c r="L70" s="25">
        <f t="shared" si="17"/>
        <v>0</v>
      </c>
      <c r="M70" s="10"/>
    </row>
    <row r="71" spans="1:18" s="22" customFormat="1" x14ac:dyDescent="0.25">
      <c r="A71" s="64" t="s">
        <v>97</v>
      </c>
      <c r="B71" s="24">
        <f t="shared" ref="B71:B74" si="18">B49-B48</f>
        <v>-2.9730569454286482E-2</v>
      </c>
      <c r="C71" s="24">
        <f t="shared" si="15"/>
        <v>-2.3816289752268849E-2</v>
      </c>
      <c r="D71" s="24">
        <f t="shared" si="15"/>
        <v>1.991615198397137E-2</v>
      </c>
      <c r="E71" s="24"/>
      <c r="F71" s="24"/>
      <c r="G71" s="24">
        <f t="shared" si="16"/>
        <v>1.2702088646525403E-2</v>
      </c>
      <c r="H71" s="24"/>
      <c r="I71" s="24">
        <f>I49-I48</f>
        <v>1.7907180857760524E-2</v>
      </c>
      <c r="J71" s="24">
        <f t="shared" si="17"/>
        <v>4.8492057639665728E-3</v>
      </c>
      <c r="K71" s="24">
        <f>K49-K48</f>
        <v>-1.8277680456685735E-3</v>
      </c>
      <c r="L71" s="25">
        <f t="shared" si="17"/>
        <v>0</v>
      </c>
      <c r="M71" s="10"/>
      <c r="O71" s="10"/>
      <c r="P71" s="10"/>
      <c r="Q71" s="10"/>
      <c r="R71" s="11"/>
    </row>
    <row r="72" spans="1:18" s="22" customFormat="1" x14ac:dyDescent="0.25">
      <c r="A72" s="64" t="s">
        <v>98</v>
      </c>
      <c r="B72" s="24">
        <f t="shared" si="18"/>
        <v>-4.481386058360351E-2</v>
      </c>
      <c r="C72" s="24">
        <f t="shared" si="15"/>
        <v>-4.7131194997684145E-2</v>
      </c>
      <c r="D72" s="24">
        <f t="shared" si="15"/>
        <v>1.5596051412691075E-2</v>
      </c>
      <c r="E72" s="24"/>
      <c r="F72" s="24"/>
      <c r="G72" s="24">
        <f t="shared" si="16"/>
        <v>4.11243631310792E-2</v>
      </c>
      <c r="H72" s="24"/>
      <c r="I72" s="24">
        <f>I50-I49</f>
        <v>1.6840840666975457E-2</v>
      </c>
      <c r="J72" s="24">
        <f t="shared" si="17"/>
        <v>3.667207040296433E-2</v>
      </c>
      <c r="K72" s="24">
        <f>K50-K49</f>
        <v>-1.8288270032422421E-2</v>
      </c>
      <c r="L72" s="25">
        <f t="shared" si="17"/>
        <v>0</v>
      </c>
      <c r="M72" s="10"/>
      <c r="O72" s="10"/>
      <c r="P72" s="10"/>
      <c r="Q72" s="10"/>
      <c r="R72" s="11"/>
    </row>
    <row r="73" spans="1:18" s="22" customFormat="1" x14ac:dyDescent="0.25">
      <c r="A73" s="64" t="s">
        <v>99</v>
      </c>
      <c r="B73" s="24">
        <f t="shared" si="18"/>
        <v>1.1918496271748125E-2</v>
      </c>
      <c r="C73" s="24">
        <f t="shared" si="15"/>
        <v>-3.4932684341342168E-2</v>
      </c>
      <c r="D73" s="24">
        <f t="shared" si="15"/>
        <v>-5.4075186412593235E-3</v>
      </c>
      <c r="E73" s="24"/>
      <c r="F73" s="24"/>
      <c r="G73" s="24">
        <f t="shared" si="16"/>
        <v>1.4809444904723135E-4</v>
      </c>
      <c r="H73" s="24"/>
      <c r="I73" s="24">
        <f>I51-I50</f>
        <v>1.848021955260977E-2</v>
      </c>
      <c r="J73" s="24">
        <f t="shared" si="17"/>
        <v>2.6812344656172438E-3</v>
      </c>
      <c r="K73" s="24">
        <f>K51-K50</f>
        <v>7.1121582435791225E-3</v>
      </c>
      <c r="L73" s="25">
        <f t="shared" si="17"/>
        <v>0</v>
      </c>
      <c r="M73" s="10"/>
      <c r="O73" s="10"/>
      <c r="P73" s="10"/>
      <c r="Q73" s="10"/>
      <c r="R73" s="11"/>
    </row>
    <row r="74" spans="1:18" s="22" customFormat="1" x14ac:dyDescent="0.25">
      <c r="A74" s="64" t="s">
        <v>479</v>
      </c>
      <c r="B74" s="24">
        <f t="shared" si="18"/>
        <v>-2.7918622848200306E-2</v>
      </c>
      <c r="C74" s="24">
        <f t="shared" si="15"/>
        <v>-1.9629629629629608E-2</v>
      </c>
      <c r="D74" s="24">
        <f t="shared" si="15"/>
        <v>1.8090766823161186E-2</v>
      </c>
      <c r="E74" s="24"/>
      <c r="F74" s="24"/>
      <c r="G74" s="24">
        <f t="shared" si="16"/>
        <v>1.6635367762128317E-2</v>
      </c>
      <c r="H74" s="24"/>
      <c r="I74" s="24">
        <f>I52-I51</f>
        <v>8.5341679707876955E-3</v>
      </c>
      <c r="J74" s="24">
        <f t="shared" si="17"/>
        <v>-1.1997913406364136E-4</v>
      </c>
      <c r="K74" s="24">
        <f>K52-K51</f>
        <v>4.4079290558163842E-3</v>
      </c>
      <c r="L74" s="25">
        <f t="shared" si="17"/>
        <v>0</v>
      </c>
      <c r="M74" s="10"/>
      <c r="O74" s="10"/>
      <c r="P74" s="10"/>
      <c r="Q74" s="10"/>
      <c r="R74" s="11"/>
    </row>
    <row r="75" spans="1:18" s="22" customFormat="1" x14ac:dyDescent="0.25">
      <c r="A75" s="64"/>
      <c r="B75" s="24"/>
      <c r="C75" s="24"/>
      <c r="D75" s="24"/>
      <c r="E75" s="24"/>
      <c r="F75" s="24"/>
      <c r="G75" s="24"/>
      <c r="H75" s="24"/>
      <c r="I75" s="24"/>
      <c r="J75" s="24"/>
      <c r="K75" s="24"/>
      <c r="L75" s="25"/>
      <c r="M75" s="10"/>
      <c r="O75" s="10"/>
      <c r="P75" s="10"/>
      <c r="Q75" s="10"/>
      <c r="R75" s="11"/>
    </row>
    <row r="76" spans="1:18" s="22" customFormat="1" ht="15" customHeight="1" x14ac:dyDescent="0.25">
      <c r="A76" s="64" t="str">
        <f>CONCATENATE("Note 1: ",'[1]3.3.1'!$AS$33)</f>
        <v xml:space="preserve">Note 1: 2019-2020* data is for the period 1 July 2019 to 27 March 2020 due to discontinuation of Form EX01 on 27 March 2020. </v>
      </c>
      <c r="B76" s="86"/>
      <c r="C76" s="86"/>
      <c r="D76" s="86"/>
      <c r="E76" s="86"/>
      <c r="F76" s="86"/>
      <c r="G76" s="86"/>
      <c r="H76" s="86"/>
      <c r="I76" s="86"/>
      <c r="J76" s="86"/>
      <c r="K76" s="86"/>
      <c r="L76" s="86"/>
      <c r="M76" s="86"/>
      <c r="N76" s="86"/>
      <c r="O76" s="86"/>
    </row>
    <row r="77" spans="1:18" s="22" customFormat="1" x14ac:dyDescent="0.25">
      <c r="A77" s="64" t="str">
        <f>CONCATENATE("Note 2: ",'[1]3.3.1'!$AS$34)</f>
        <v>Note 2: 2019-2020** data is for the period 28 March 2020 (when the Initial Statutory Report was introduced) to 30 June 2020.</v>
      </c>
      <c r="B77" s="64"/>
      <c r="C77" s="64"/>
      <c r="D77" s="64"/>
      <c r="E77" s="64"/>
      <c r="F77" s="64"/>
      <c r="G77" s="64"/>
      <c r="H77" s="64"/>
      <c r="I77" s="64"/>
      <c r="J77" s="64"/>
      <c r="K77" s="64"/>
      <c r="L77" s="64"/>
      <c r="M77" s="10"/>
    </row>
    <row r="78" spans="1:18" s="22" customFormat="1" x14ac:dyDescent="0.25">
      <c r="A78" s="230" t="s">
        <v>262</v>
      </c>
      <c r="B78" s="230"/>
      <c r="C78" s="230"/>
      <c r="D78" s="230"/>
      <c r="E78" s="230"/>
      <c r="F78" s="230"/>
      <c r="G78" s="230"/>
      <c r="H78" s="230"/>
      <c r="I78" s="230"/>
      <c r="J78" s="230"/>
      <c r="K78" s="230"/>
      <c r="L78" s="230"/>
      <c r="M78" s="10"/>
    </row>
    <row r="79" spans="1:18" s="22" customFormat="1" x14ac:dyDescent="0.25">
      <c r="A79" s="86"/>
      <c r="B79" s="86"/>
      <c r="C79" s="86"/>
      <c r="D79" s="86"/>
      <c r="E79" s="86"/>
      <c r="F79" s="86"/>
      <c r="G79" s="86"/>
      <c r="H79" s="86"/>
      <c r="I79" s="86"/>
      <c r="J79" s="86"/>
      <c r="K79" s="86"/>
      <c r="L79" s="86"/>
      <c r="M79" s="10"/>
    </row>
    <row r="80" spans="1:18" s="22" customFormat="1" x14ac:dyDescent="0.25">
      <c r="A80" s="219" t="s">
        <v>263</v>
      </c>
      <c r="B80" s="219"/>
      <c r="C80" s="219"/>
      <c r="D80" s="219"/>
      <c r="E80" s="219"/>
      <c r="F80" s="219"/>
      <c r="G80" s="219"/>
      <c r="H80" s="219"/>
      <c r="I80" s="219"/>
      <c r="J80" s="219"/>
      <c r="K80" s="219"/>
      <c r="L80" s="219"/>
      <c r="M80" s="219"/>
      <c r="N80" s="2"/>
    </row>
    <row r="81" spans="1:12" x14ac:dyDescent="0.25">
      <c r="A81" s="7"/>
      <c r="L81" s="8"/>
    </row>
    <row r="82" spans="1:12" x14ac:dyDescent="0.25">
      <c r="A82" s="7"/>
      <c r="L82" s="8"/>
    </row>
    <row r="83" spans="1:12" x14ac:dyDescent="0.25">
      <c r="A83" s="7"/>
      <c r="L83" s="8"/>
    </row>
    <row r="84" spans="1:12" x14ac:dyDescent="0.25">
      <c r="A84" s="7"/>
      <c r="L84" s="8"/>
    </row>
    <row r="85" spans="1:12" x14ac:dyDescent="0.25">
      <c r="A85" s="7"/>
      <c r="L85" s="8"/>
    </row>
    <row r="86" spans="1:12" x14ac:dyDescent="0.25">
      <c r="A86" s="7"/>
      <c r="L86" s="8"/>
    </row>
    <row r="87" spans="1:12" x14ac:dyDescent="0.25">
      <c r="A87" s="7"/>
      <c r="L87" s="8"/>
    </row>
    <row r="88" spans="1:12" x14ac:dyDescent="0.25">
      <c r="A88" s="7"/>
      <c r="L88" s="8"/>
    </row>
    <row r="89" spans="1:12" x14ac:dyDescent="0.25">
      <c r="A89" s="7"/>
      <c r="L89" s="8"/>
    </row>
    <row r="90" spans="1:12" x14ac:dyDescent="0.25">
      <c r="A90" s="7"/>
      <c r="L90" s="8"/>
    </row>
    <row r="91" spans="1:12" x14ac:dyDescent="0.25">
      <c r="A91" s="7"/>
      <c r="L91" s="8"/>
    </row>
    <row r="92" spans="1:12" x14ac:dyDescent="0.25">
      <c r="A92" s="7"/>
      <c r="L92" s="8"/>
    </row>
    <row r="93" spans="1:12" x14ac:dyDescent="0.25">
      <c r="A93" s="7"/>
      <c r="L93" s="8"/>
    </row>
    <row r="94" spans="1:12" x14ac:dyDescent="0.25">
      <c r="A94" s="7"/>
      <c r="L94" s="8"/>
    </row>
    <row r="95" spans="1:12" x14ac:dyDescent="0.25">
      <c r="A95" s="7"/>
      <c r="L95" s="8"/>
    </row>
    <row r="96" spans="1:12" x14ac:dyDescent="0.25">
      <c r="A96" s="7"/>
      <c r="L96" s="8"/>
    </row>
    <row r="97" spans="1:12" x14ac:dyDescent="0.25">
      <c r="A97" s="7"/>
      <c r="L97" s="8"/>
    </row>
    <row r="98" spans="1:12" x14ac:dyDescent="0.25">
      <c r="A98" s="7"/>
      <c r="L98" s="8"/>
    </row>
    <row r="99" spans="1:12" x14ac:dyDescent="0.25">
      <c r="A99" s="7"/>
      <c r="L99" s="8"/>
    </row>
    <row r="100" spans="1:12" x14ac:dyDescent="0.25">
      <c r="A100" s="5" t="s">
        <v>41</v>
      </c>
    </row>
    <row r="101" spans="1:12" x14ac:dyDescent="0.25">
      <c r="A101" s="5"/>
    </row>
    <row r="102" spans="1:12" x14ac:dyDescent="0.25">
      <c r="A102" s="5"/>
    </row>
    <row r="103" spans="1:12" x14ac:dyDescent="0.25">
      <c r="A103" s="5"/>
    </row>
    <row r="104" spans="1:12" x14ac:dyDescent="0.25">
      <c r="A104" s="5"/>
    </row>
    <row r="105" spans="1:12" x14ac:dyDescent="0.25">
      <c r="A105" s="5"/>
    </row>
    <row r="106" spans="1:12" x14ac:dyDescent="0.25">
      <c r="A106" s="5"/>
    </row>
    <row r="107" spans="1:12" x14ac:dyDescent="0.25">
      <c r="A107" s="5"/>
    </row>
    <row r="108" spans="1:12" x14ac:dyDescent="0.25">
      <c r="A108" s="5"/>
    </row>
    <row r="109" spans="1:12" x14ac:dyDescent="0.25">
      <c r="A109" s="5"/>
    </row>
    <row r="110" spans="1:12" x14ac:dyDescent="0.25">
      <c r="A110" s="5"/>
    </row>
    <row r="111" spans="1:12" x14ac:dyDescent="0.25">
      <c r="A111" s="5"/>
    </row>
    <row r="112" spans="1:12"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sheetData>
  <mergeCells count="10">
    <mergeCell ref="A78:L78"/>
    <mergeCell ref="A80:M80"/>
    <mergeCell ref="A1:L1"/>
    <mergeCell ref="A2:L2"/>
    <mergeCell ref="A3:L3"/>
    <mergeCell ref="A4:L4"/>
    <mergeCell ref="B5:L5"/>
    <mergeCell ref="A7:L7"/>
    <mergeCell ref="A30:L30"/>
    <mergeCell ref="A53:L53"/>
  </mergeCells>
  <phoneticPr fontId="18" type="noConversion"/>
  <hyperlinks>
    <hyperlink ref="A100" r:id="rId1" xr:uid="{DD2A7F52-41A4-481F-9ACA-60FB018332F0}"/>
  </hyperlinks>
  <pageMargins left="0.70866141732283472" right="0.70866141732283472" top="0.74803149606299213" bottom="0.39" header="0.31496062992125984" footer="0.31496062992125984"/>
  <pageSetup paperSize="9" scale="74" fitToHeight="0" orientation="landscape" r:id="rId2"/>
  <rowBreaks count="2" manualBreakCount="2">
    <brk id="27" max="12" man="1"/>
    <brk id="76" max="12" man="1"/>
  </rowBreaks>
  <ignoredErrors>
    <ignoredError sqref="B6" numberStoredAsText="1"/>
    <ignoredError sqref="B69:L69" formula="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B343"/>
  <sheetViews>
    <sheetView showGridLines="0" zoomScaleNormal="100" workbookViewId="0">
      <pane ySplit="6" topLeftCell="A10" activePane="bottomLeft" state="frozen"/>
      <selection pane="bottomLeft" activeCell="A3" sqref="A3"/>
    </sheetView>
  </sheetViews>
  <sheetFormatPr defaultColWidth="11.5703125" defaultRowHeight="15" x14ac:dyDescent="0.25"/>
  <cols>
    <col min="1" max="1" width="24.7109375" style="21" customWidth="1"/>
    <col min="2" max="6" width="10.7109375" style="21" customWidth="1"/>
    <col min="7" max="7" width="13.42578125" style="21" customWidth="1"/>
    <col min="8" max="26" width="10.7109375" style="21" customWidth="1"/>
    <col min="27" max="243" width="11.5703125" style="21"/>
    <col min="244" max="244" width="51.5703125" style="21" customWidth="1"/>
    <col min="245" max="246" width="11.5703125" style="21"/>
    <col min="247" max="247" width="12" style="21" customWidth="1"/>
    <col min="248" max="499" width="11.5703125" style="21"/>
    <col min="500" max="500" width="51.5703125" style="21" customWidth="1"/>
    <col min="501" max="502" width="11.5703125" style="21"/>
    <col min="503" max="503" width="12" style="21" customWidth="1"/>
    <col min="504" max="755" width="11.5703125" style="21"/>
    <col min="756" max="756" width="51.5703125" style="21" customWidth="1"/>
    <col min="757" max="758" width="11.5703125" style="21"/>
    <col min="759" max="759" width="12" style="21" customWidth="1"/>
    <col min="760" max="1011" width="11.5703125" style="21"/>
    <col min="1012" max="1012" width="51.5703125" style="21" customWidth="1"/>
    <col min="1013" max="1014" width="11.5703125" style="21"/>
    <col min="1015" max="1015" width="12" style="21" customWidth="1"/>
    <col min="1016" max="1267" width="11.5703125" style="21"/>
    <col min="1268" max="1268" width="51.5703125" style="21" customWidth="1"/>
    <col min="1269" max="1270" width="11.5703125" style="21"/>
    <col min="1271" max="1271" width="12" style="21" customWidth="1"/>
    <col min="1272" max="1523" width="11.5703125" style="21"/>
    <col min="1524" max="1524" width="51.5703125" style="21" customWidth="1"/>
    <col min="1525" max="1526" width="11.5703125" style="21"/>
    <col min="1527" max="1527" width="12" style="21" customWidth="1"/>
    <col min="1528" max="1779" width="11.5703125" style="21"/>
    <col min="1780" max="1780" width="51.5703125" style="21" customWidth="1"/>
    <col min="1781" max="1782" width="11.5703125" style="21"/>
    <col min="1783" max="1783" width="12" style="21" customWidth="1"/>
    <col min="1784" max="2035" width="11.5703125" style="21"/>
    <col min="2036" max="2036" width="51.5703125" style="21" customWidth="1"/>
    <col min="2037" max="2038" width="11.5703125" style="21"/>
    <col min="2039" max="2039" width="12" style="21" customWidth="1"/>
    <col min="2040" max="2291" width="11.5703125" style="21"/>
    <col min="2292" max="2292" width="51.5703125" style="21" customWidth="1"/>
    <col min="2293" max="2294" width="11.5703125" style="21"/>
    <col min="2295" max="2295" width="12" style="21" customWidth="1"/>
    <col min="2296" max="2547" width="11.5703125" style="21"/>
    <col min="2548" max="2548" width="51.5703125" style="21" customWidth="1"/>
    <col min="2549" max="2550" width="11.5703125" style="21"/>
    <col min="2551" max="2551" width="12" style="21" customWidth="1"/>
    <col min="2552" max="2803" width="11.5703125" style="21"/>
    <col min="2804" max="2804" width="51.5703125" style="21" customWidth="1"/>
    <col min="2805" max="2806" width="11.5703125" style="21"/>
    <col min="2807" max="2807" width="12" style="21" customWidth="1"/>
    <col min="2808" max="3059" width="11.5703125" style="21"/>
    <col min="3060" max="3060" width="51.5703125" style="21" customWidth="1"/>
    <col min="3061" max="3062" width="11.5703125" style="21"/>
    <col min="3063" max="3063" width="12" style="21" customWidth="1"/>
    <col min="3064" max="3315" width="11.5703125" style="21"/>
    <col min="3316" max="3316" width="51.5703125" style="21" customWidth="1"/>
    <col min="3317" max="3318" width="11.5703125" style="21"/>
    <col min="3319" max="3319" width="12" style="21" customWidth="1"/>
    <col min="3320" max="3571" width="11.5703125" style="21"/>
    <col min="3572" max="3572" width="51.5703125" style="21" customWidth="1"/>
    <col min="3573" max="3574" width="11.5703125" style="21"/>
    <col min="3575" max="3575" width="12" style="21" customWidth="1"/>
    <col min="3576" max="3827" width="11.5703125" style="21"/>
    <col min="3828" max="3828" width="51.5703125" style="21" customWidth="1"/>
    <col min="3829" max="3830" width="11.5703125" style="21"/>
    <col min="3831" max="3831" width="12" style="21" customWidth="1"/>
    <col min="3832" max="4083" width="11.5703125" style="21"/>
    <col min="4084" max="4084" width="51.5703125" style="21" customWidth="1"/>
    <col min="4085" max="4086" width="11.5703125" style="21"/>
    <col min="4087" max="4087" width="12" style="21" customWidth="1"/>
    <col min="4088" max="4339" width="11.5703125" style="21"/>
    <col min="4340" max="4340" width="51.5703125" style="21" customWidth="1"/>
    <col min="4341" max="4342" width="11.5703125" style="21"/>
    <col min="4343" max="4343" width="12" style="21" customWidth="1"/>
    <col min="4344" max="4595" width="11.5703125" style="21"/>
    <col min="4596" max="4596" width="51.5703125" style="21" customWidth="1"/>
    <col min="4597" max="4598" width="11.5703125" style="21"/>
    <col min="4599" max="4599" width="12" style="21" customWidth="1"/>
    <col min="4600" max="4851" width="11.5703125" style="21"/>
    <col min="4852" max="4852" width="51.5703125" style="21" customWidth="1"/>
    <col min="4853" max="4854" width="11.5703125" style="21"/>
    <col min="4855" max="4855" width="12" style="21" customWidth="1"/>
    <col min="4856" max="5107" width="11.5703125" style="21"/>
    <col min="5108" max="5108" width="51.5703125" style="21" customWidth="1"/>
    <col min="5109" max="5110" width="11.5703125" style="21"/>
    <col min="5111" max="5111" width="12" style="21" customWidth="1"/>
    <col min="5112" max="5363" width="11.5703125" style="21"/>
    <col min="5364" max="5364" width="51.5703125" style="21" customWidth="1"/>
    <col min="5365" max="5366" width="11.5703125" style="21"/>
    <col min="5367" max="5367" width="12" style="21" customWidth="1"/>
    <col min="5368" max="5619" width="11.5703125" style="21"/>
    <col min="5620" max="5620" width="51.5703125" style="21" customWidth="1"/>
    <col min="5621" max="5622" width="11.5703125" style="21"/>
    <col min="5623" max="5623" width="12" style="21" customWidth="1"/>
    <col min="5624" max="5875" width="11.5703125" style="21"/>
    <col min="5876" max="5876" width="51.5703125" style="21" customWidth="1"/>
    <col min="5877" max="5878" width="11.5703125" style="21"/>
    <col min="5879" max="5879" width="12" style="21" customWidth="1"/>
    <col min="5880" max="6131" width="11.5703125" style="21"/>
    <col min="6132" max="6132" width="51.5703125" style="21" customWidth="1"/>
    <col min="6133" max="6134" width="11.5703125" style="21"/>
    <col min="6135" max="6135" width="12" style="21" customWidth="1"/>
    <col min="6136" max="6387" width="11.5703125" style="21"/>
    <col min="6388" max="6388" width="51.5703125" style="21" customWidth="1"/>
    <col min="6389" max="6390" width="11.5703125" style="21"/>
    <col min="6391" max="6391" width="12" style="21" customWidth="1"/>
    <col min="6392" max="6643" width="11.5703125" style="21"/>
    <col min="6644" max="6644" width="51.5703125" style="21" customWidth="1"/>
    <col min="6645" max="6646" width="11.5703125" style="21"/>
    <col min="6647" max="6647" width="12" style="21" customWidth="1"/>
    <col min="6648" max="6899" width="11.5703125" style="21"/>
    <col min="6900" max="6900" width="51.5703125" style="21" customWidth="1"/>
    <col min="6901" max="6902" width="11.5703125" style="21"/>
    <col min="6903" max="6903" width="12" style="21" customWidth="1"/>
    <col min="6904" max="7155" width="11.5703125" style="21"/>
    <col min="7156" max="7156" width="51.5703125" style="21" customWidth="1"/>
    <col min="7157" max="7158" width="11.5703125" style="21"/>
    <col min="7159" max="7159" width="12" style="21" customWidth="1"/>
    <col min="7160" max="7411" width="11.5703125" style="21"/>
    <col min="7412" max="7412" width="51.5703125" style="21" customWidth="1"/>
    <col min="7413" max="7414" width="11.5703125" style="21"/>
    <col min="7415" max="7415" width="12" style="21" customWidth="1"/>
    <col min="7416" max="7667" width="11.5703125" style="21"/>
    <col min="7668" max="7668" width="51.5703125" style="21" customWidth="1"/>
    <col min="7669" max="7670" width="11.5703125" style="21"/>
    <col min="7671" max="7671" width="12" style="21" customWidth="1"/>
    <col min="7672" max="7923" width="11.5703125" style="21"/>
    <col min="7924" max="7924" width="51.5703125" style="21" customWidth="1"/>
    <col min="7925" max="7926" width="11.5703125" style="21"/>
    <col min="7927" max="7927" width="12" style="21" customWidth="1"/>
    <col min="7928" max="8179" width="11.5703125" style="21"/>
    <col min="8180" max="8180" width="51.5703125" style="21" customWidth="1"/>
    <col min="8181" max="8182" width="11.5703125" style="21"/>
    <col min="8183" max="8183" width="12" style="21" customWidth="1"/>
    <col min="8184" max="8435" width="11.5703125" style="21"/>
    <col min="8436" max="8436" width="51.5703125" style="21" customWidth="1"/>
    <col min="8437" max="8438" width="11.5703125" style="21"/>
    <col min="8439" max="8439" width="12" style="21" customWidth="1"/>
    <col min="8440" max="8691" width="11.5703125" style="21"/>
    <col min="8692" max="8692" width="51.5703125" style="21" customWidth="1"/>
    <col min="8693" max="8694" width="11.5703125" style="21"/>
    <col min="8695" max="8695" width="12" style="21" customWidth="1"/>
    <col min="8696" max="8947" width="11.5703125" style="21"/>
    <col min="8948" max="8948" width="51.5703125" style="21" customWidth="1"/>
    <col min="8949" max="8950" width="11.5703125" style="21"/>
    <col min="8951" max="8951" width="12" style="21" customWidth="1"/>
    <col min="8952" max="9203" width="11.5703125" style="21"/>
    <col min="9204" max="9204" width="51.5703125" style="21" customWidth="1"/>
    <col min="9205" max="9206" width="11.5703125" style="21"/>
    <col min="9207" max="9207" width="12" style="21" customWidth="1"/>
    <col min="9208" max="9459" width="11.5703125" style="21"/>
    <col min="9460" max="9460" width="51.5703125" style="21" customWidth="1"/>
    <col min="9461" max="9462" width="11.5703125" style="21"/>
    <col min="9463" max="9463" width="12" style="21" customWidth="1"/>
    <col min="9464" max="9715" width="11.5703125" style="21"/>
    <col min="9716" max="9716" width="51.5703125" style="21" customWidth="1"/>
    <col min="9717" max="9718" width="11.5703125" style="21"/>
    <col min="9719" max="9719" width="12" style="21" customWidth="1"/>
    <col min="9720" max="9971" width="11.5703125" style="21"/>
    <col min="9972" max="9972" width="51.5703125" style="21" customWidth="1"/>
    <col min="9973" max="9974" width="11.5703125" style="21"/>
    <col min="9975" max="9975" width="12" style="21" customWidth="1"/>
    <col min="9976" max="10227" width="11.5703125" style="21"/>
    <col min="10228" max="10228" width="51.5703125" style="21" customWidth="1"/>
    <col min="10229" max="10230" width="11.5703125" style="21"/>
    <col min="10231" max="10231" width="12" style="21" customWidth="1"/>
    <col min="10232" max="10483" width="11.5703125" style="21"/>
    <col min="10484" max="10484" width="51.5703125" style="21" customWidth="1"/>
    <col min="10485" max="10486" width="11.5703125" style="21"/>
    <col min="10487" max="10487" width="12" style="21" customWidth="1"/>
    <col min="10488" max="10739" width="11.5703125" style="21"/>
    <col min="10740" max="10740" width="51.5703125" style="21" customWidth="1"/>
    <col min="10741" max="10742" width="11.5703125" style="21"/>
    <col min="10743" max="10743" width="12" style="21" customWidth="1"/>
    <col min="10744" max="10995" width="11.5703125" style="21"/>
    <col min="10996" max="10996" width="51.5703125" style="21" customWidth="1"/>
    <col min="10997" max="10998" width="11.5703125" style="21"/>
    <col min="10999" max="10999" width="12" style="21" customWidth="1"/>
    <col min="11000" max="11251" width="11.5703125" style="21"/>
    <col min="11252" max="11252" width="51.5703125" style="21" customWidth="1"/>
    <col min="11253" max="11254" width="11.5703125" style="21"/>
    <col min="11255" max="11255" width="12" style="21" customWidth="1"/>
    <col min="11256" max="11507" width="11.5703125" style="21"/>
    <col min="11508" max="11508" width="51.5703125" style="21" customWidth="1"/>
    <col min="11509" max="11510" width="11.5703125" style="21"/>
    <col min="11511" max="11511" width="12" style="21" customWidth="1"/>
    <col min="11512" max="11763" width="11.5703125" style="21"/>
    <col min="11764" max="11764" width="51.5703125" style="21" customWidth="1"/>
    <col min="11765" max="11766" width="11.5703125" style="21"/>
    <col min="11767" max="11767" width="12" style="21" customWidth="1"/>
    <col min="11768" max="12019" width="11.5703125" style="21"/>
    <col min="12020" max="12020" width="51.5703125" style="21" customWidth="1"/>
    <col min="12021" max="12022" width="11.5703125" style="21"/>
    <col min="12023" max="12023" width="12" style="21" customWidth="1"/>
    <col min="12024" max="12275" width="11.5703125" style="21"/>
    <col min="12276" max="12276" width="51.5703125" style="21" customWidth="1"/>
    <col min="12277" max="12278" width="11.5703125" style="21"/>
    <col min="12279" max="12279" width="12" style="21" customWidth="1"/>
    <col min="12280" max="12531" width="11.5703125" style="21"/>
    <col min="12532" max="12532" width="51.5703125" style="21" customWidth="1"/>
    <col min="12533" max="12534" width="11.5703125" style="21"/>
    <col min="12535" max="12535" width="12" style="21" customWidth="1"/>
    <col min="12536" max="12787" width="11.5703125" style="21"/>
    <col min="12788" max="12788" width="51.5703125" style="21" customWidth="1"/>
    <col min="12789" max="12790" width="11.5703125" style="21"/>
    <col min="12791" max="12791" width="12" style="21" customWidth="1"/>
    <col min="12792" max="13043" width="11.5703125" style="21"/>
    <col min="13044" max="13044" width="51.5703125" style="21" customWidth="1"/>
    <col min="13045" max="13046" width="11.5703125" style="21"/>
    <col min="13047" max="13047" width="12" style="21" customWidth="1"/>
    <col min="13048" max="13299" width="11.5703125" style="21"/>
    <col min="13300" max="13300" width="51.5703125" style="21" customWidth="1"/>
    <col min="13301" max="13302" width="11.5703125" style="21"/>
    <col min="13303" max="13303" width="12" style="21" customWidth="1"/>
    <col min="13304" max="13555" width="11.5703125" style="21"/>
    <col min="13556" max="13556" width="51.5703125" style="21" customWidth="1"/>
    <col min="13557" max="13558" width="11.5703125" style="21"/>
    <col min="13559" max="13559" width="12" style="21" customWidth="1"/>
    <col min="13560" max="13811" width="11.5703125" style="21"/>
    <col min="13812" max="13812" width="51.5703125" style="21" customWidth="1"/>
    <col min="13813" max="13814" width="11.5703125" style="21"/>
    <col min="13815" max="13815" width="12" style="21" customWidth="1"/>
    <col min="13816" max="14067" width="11.5703125" style="21"/>
    <col min="14068" max="14068" width="51.5703125" style="21" customWidth="1"/>
    <col min="14069" max="14070" width="11.5703125" style="21"/>
    <col min="14071" max="14071" width="12" style="21" customWidth="1"/>
    <col min="14072" max="14323" width="11.5703125" style="21"/>
    <col min="14324" max="14324" width="51.5703125" style="21" customWidth="1"/>
    <col min="14325" max="14326" width="11.5703125" style="21"/>
    <col min="14327" max="14327" width="12" style="21" customWidth="1"/>
    <col min="14328" max="14579" width="11.5703125" style="21"/>
    <col min="14580" max="14580" width="51.5703125" style="21" customWidth="1"/>
    <col min="14581" max="14582" width="11.5703125" style="21"/>
    <col min="14583" max="14583" width="12" style="21" customWidth="1"/>
    <col min="14584" max="14835" width="11.5703125" style="21"/>
    <col min="14836" max="14836" width="51.5703125" style="21" customWidth="1"/>
    <col min="14837" max="14838" width="11.5703125" style="21"/>
    <col min="14839" max="14839" width="12" style="21" customWidth="1"/>
    <col min="14840" max="15091" width="11.5703125" style="21"/>
    <col min="15092" max="15092" width="51.5703125" style="21" customWidth="1"/>
    <col min="15093" max="15094" width="11.5703125" style="21"/>
    <col min="15095" max="15095" width="12" style="21" customWidth="1"/>
    <col min="15096" max="15347" width="11.5703125" style="21"/>
    <col min="15348" max="15348" width="51.5703125" style="21" customWidth="1"/>
    <col min="15349" max="15350" width="11.5703125" style="21"/>
    <col min="15351" max="15351" width="12" style="21" customWidth="1"/>
    <col min="15352" max="15603" width="11.5703125" style="21"/>
    <col min="15604" max="15604" width="51.5703125" style="21" customWidth="1"/>
    <col min="15605" max="15606" width="11.5703125" style="21"/>
    <col min="15607" max="15607" width="12" style="21" customWidth="1"/>
    <col min="15608" max="15859" width="11.5703125" style="21"/>
    <col min="15860" max="15860" width="51.5703125" style="21" customWidth="1"/>
    <col min="15861" max="15862" width="11.5703125" style="21"/>
    <col min="15863" max="15863" width="12" style="21" customWidth="1"/>
    <col min="15864" max="16115" width="11.5703125" style="21"/>
    <col min="16116" max="16116" width="51.5703125" style="21" customWidth="1"/>
    <col min="16117" max="16118" width="11.5703125" style="21"/>
    <col min="16119" max="16119" width="12" style="21" customWidth="1"/>
    <col min="16120" max="16384" width="11.5703125" style="21"/>
  </cols>
  <sheetData>
    <row r="1" spans="1:27" s="22" customFormat="1" ht="75" customHeight="1" x14ac:dyDescent="0.25"/>
    <row r="2" spans="1:27" s="22" customFormat="1" ht="15" customHeight="1" x14ac:dyDescent="0.25">
      <c r="A2" s="121" t="str">
        <f>+[1]Contents!A2</f>
        <v>Statistics about corporate insolvency in Australia</v>
      </c>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27" s="22" customFormat="1" ht="24.95" customHeight="1" x14ac:dyDescent="0.25">
      <c r="A3" s="22" t="str">
        <f>Contents!A3</f>
        <v>Released: December 2025</v>
      </c>
    </row>
    <row r="4" spans="1:27" s="22" customFormat="1" ht="21.75" customHeight="1" x14ac:dyDescent="0.25">
      <c r="A4" s="2" t="s">
        <v>264</v>
      </c>
      <c r="B4" s="115"/>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7" s="22" customFormat="1" ht="22.5" customHeight="1" x14ac:dyDescent="0.25">
      <c r="A5" s="2"/>
      <c r="B5" s="229" t="s">
        <v>265</v>
      </c>
      <c r="C5" s="229"/>
      <c r="D5" s="229"/>
      <c r="E5" s="229"/>
      <c r="F5" s="229"/>
      <c r="G5" s="229"/>
      <c r="H5" s="229"/>
      <c r="I5" s="229" t="s">
        <v>266</v>
      </c>
      <c r="J5" s="229"/>
      <c r="K5" s="229"/>
      <c r="L5" s="229"/>
      <c r="M5" s="229"/>
      <c r="N5" s="229"/>
      <c r="O5" s="229"/>
      <c r="P5" s="229"/>
      <c r="Q5" s="229"/>
      <c r="S5" s="227" t="s">
        <v>267</v>
      </c>
      <c r="T5" s="227"/>
      <c r="U5" s="227"/>
      <c r="V5" s="227"/>
      <c r="W5" s="227"/>
      <c r="X5" s="232"/>
      <c r="Y5" s="142"/>
    </row>
    <row r="6" spans="1:27" s="22" customFormat="1" ht="55.5" customHeight="1" x14ac:dyDescent="0.25">
      <c r="A6" s="86" t="s">
        <v>44</v>
      </c>
      <c r="B6" s="143" t="s">
        <v>268</v>
      </c>
      <c r="C6" s="143" t="s">
        <v>269</v>
      </c>
      <c r="D6" s="143" t="s">
        <v>270</v>
      </c>
      <c r="E6" s="143" t="s">
        <v>271</v>
      </c>
      <c r="F6" s="143" t="s">
        <v>272</v>
      </c>
      <c r="G6" s="135" t="s">
        <v>231</v>
      </c>
      <c r="H6" s="144" t="s">
        <v>232</v>
      </c>
      <c r="I6" s="143" t="s">
        <v>273</v>
      </c>
      <c r="J6" s="143" t="s">
        <v>189</v>
      </c>
      <c r="K6" s="143" t="s">
        <v>261</v>
      </c>
      <c r="L6" s="143" t="s">
        <v>227</v>
      </c>
      <c r="M6" s="143" t="s">
        <v>274</v>
      </c>
      <c r="N6" s="143" t="s">
        <v>275</v>
      </c>
      <c r="O6" s="143" t="s">
        <v>203</v>
      </c>
      <c r="P6" s="145" t="s">
        <v>276</v>
      </c>
      <c r="Q6" s="144" t="s">
        <v>232</v>
      </c>
      <c r="R6" s="146" t="s">
        <v>277</v>
      </c>
      <c r="S6" s="143">
        <v>0</v>
      </c>
      <c r="T6" s="143" t="s">
        <v>278</v>
      </c>
      <c r="U6" s="143" t="s">
        <v>279</v>
      </c>
      <c r="V6" s="143" t="s">
        <v>280</v>
      </c>
      <c r="W6" s="143" t="s">
        <v>281</v>
      </c>
      <c r="X6" s="135" t="s">
        <v>282</v>
      </c>
      <c r="Y6" s="147" t="s">
        <v>232</v>
      </c>
      <c r="Z6" s="47" t="s">
        <v>94</v>
      </c>
      <c r="AA6" s="9"/>
    </row>
    <row r="7" spans="1:27" s="22" customFormat="1" x14ac:dyDescent="0.25">
      <c r="A7" s="215" t="s">
        <v>55</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9"/>
    </row>
    <row r="8" spans="1:27" s="22" customFormat="1" x14ac:dyDescent="0.25">
      <c r="A8" s="64" t="s">
        <v>56</v>
      </c>
      <c r="B8" s="10"/>
      <c r="C8" s="10"/>
      <c r="D8" s="10">
        <v>3942</v>
      </c>
      <c r="E8" s="10">
        <v>539</v>
      </c>
      <c r="F8" s="10">
        <v>49</v>
      </c>
      <c r="G8" s="10">
        <v>118</v>
      </c>
      <c r="H8" s="27"/>
      <c r="I8" s="10"/>
      <c r="J8" s="10"/>
      <c r="K8" s="10">
        <v>3125</v>
      </c>
      <c r="L8" s="10">
        <v>673</v>
      </c>
      <c r="M8" s="10">
        <v>413</v>
      </c>
      <c r="N8" s="10">
        <v>353</v>
      </c>
      <c r="O8" s="10">
        <v>43</v>
      </c>
      <c r="P8" s="148">
        <v>41</v>
      </c>
      <c r="Q8" s="149"/>
      <c r="R8" s="150">
        <v>792</v>
      </c>
      <c r="S8" s="10"/>
      <c r="T8" s="10"/>
      <c r="U8" s="10">
        <v>4409</v>
      </c>
      <c r="V8" s="10">
        <v>101</v>
      </c>
      <c r="W8" s="10">
        <v>78</v>
      </c>
      <c r="X8" s="10">
        <v>60</v>
      </c>
      <c r="Y8" s="27"/>
      <c r="Z8" s="11">
        <v>4648</v>
      </c>
      <c r="AA8" s="10"/>
    </row>
    <row r="9" spans="1:27" s="22" customFormat="1" x14ac:dyDescent="0.25">
      <c r="A9" s="64" t="s">
        <v>61</v>
      </c>
      <c r="B9" s="10"/>
      <c r="C9" s="10"/>
      <c r="D9" s="10">
        <v>5053</v>
      </c>
      <c r="E9" s="10">
        <v>554</v>
      </c>
      <c r="F9" s="10">
        <v>46</v>
      </c>
      <c r="G9" s="10">
        <v>132</v>
      </c>
      <c r="H9" s="27"/>
      <c r="I9" s="10"/>
      <c r="J9" s="10"/>
      <c r="K9" s="10">
        <v>3974</v>
      </c>
      <c r="L9" s="10">
        <v>781</v>
      </c>
      <c r="M9" s="10">
        <v>483</v>
      </c>
      <c r="N9" s="10">
        <v>441</v>
      </c>
      <c r="O9" s="10">
        <v>51</v>
      </c>
      <c r="P9" s="10">
        <v>55</v>
      </c>
      <c r="Q9" s="27"/>
      <c r="R9" s="151">
        <v>1034</v>
      </c>
      <c r="S9" s="10"/>
      <c r="T9" s="10"/>
      <c r="U9" s="10">
        <v>5529</v>
      </c>
      <c r="V9" s="10">
        <v>96</v>
      </c>
      <c r="W9" s="10">
        <v>102</v>
      </c>
      <c r="X9" s="10">
        <v>58</v>
      </c>
      <c r="Y9" s="27"/>
      <c r="Z9" s="11">
        <v>5785</v>
      </c>
      <c r="AA9" s="10"/>
    </row>
    <row r="10" spans="1:27" s="22" customFormat="1" x14ac:dyDescent="0.25">
      <c r="A10" s="64" t="s">
        <v>62</v>
      </c>
      <c r="B10" s="10">
        <v>3715</v>
      </c>
      <c r="C10" s="10">
        <v>594</v>
      </c>
      <c r="D10" s="10">
        <v>1717</v>
      </c>
      <c r="E10" s="10">
        <v>583</v>
      </c>
      <c r="F10" s="10">
        <v>71</v>
      </c>
      <c r="G10" s="10">
        <v>185</v>
      </c>
      <c r="H10" s="27"/>
      <c r="I10" s="10"/>
      <c r="J10" s="10"/>
      <c r="K10" s="10">
        <v>4741</v>
      </c>
      <c r="L10" s="10">
        <v>904</v>
      </c>
      <c r="M10" s="10">
        <v>578</v>
      </c>
      <c r="N10" s="10">
        <v>538</v>
      </c>
      <c r="O10" s="10">
        <v>43</v>
      </c>
      <c r="P10" s="10">
        <v>61</v>
      </c>
      <c r="Q10" s="27"/>
      <c r="R10" s="151">
        <v>1209</v>
      </c>
      <c r="S10" s="10">
        <v>4300</v>
      </c>
      <c r="T10" s="10">
        <v>417</v>
      </c>
      <c r="U10" s="10">
        <v>1855</v>
      </c>
      <c r="V10" s="10">
        <v>105</v>
      </c>
      <c r="W10" s="10">
        <v>106</v>
      </c>
      <c r="X10" s="10">
        <v>82</v>
      </c>
      <c r="Y10" s="27"/>
      <c r="Z10" s="11">
        <v>6865</v>
      </c>
      <c r="AA10" s="10"/>
    </row>
    <row r="11" spans="1:27" s="22" customFormat="1" x14ac:dyDescent="0.25">
      <c r="A11" s="64" t="s">
        <v>63</v>
      </c>
      <c r="B11" s="10">
        <v>5360</v>
      </c>
      <c r="C11" s="10">
        <v>783</v>
      </c>
      <c r="D11" s="10"/>
      <c r="E11" s="10">
        <v>580</v>
      </c>
      <c r="F11" s="10">
        <v>39</v>
      </c>
      <c r="G11" s="10">
        <v>171</v>
      </c>
      <c r="H11" s="27"/>
      <c r="I11" s="10"/>
      <c r="J11" s="10"/>
      <c r="K11" s="10">
        <v>4734</v>
      </c>
      <c r="L11" s="10">
        <v>938</v>
      </c>
      <c r="M11" s="10">
        <v>575</v>
      </c>
      <c r="N11" s="10">
        <v>570</v>
      </c>
      <c r="O11" s="10">
        <v>66</v>
      </c>
      <c r="P11" s="10">
        <v>50</v>
      </c>
      <c r="Q11" s="27"/>
      <c r="R11" s="151">
        <v>1178</v>
      </c>
      <c r="S11" s="10">
        <v>6309</v>
      </c>
      <c r="T11" s="10">
        <v>372</v>
      </c>
      <c r="U11" s="10"/>
      <c r="V11" s="10">
        <v>84</v>
      </c>
      <c r="W11" s="10">
        <v>99</v>
      </c>
      <c r="X11" s="10">
        <v>69</v>
      </c>
      <c r="Y11" s="27"/>
      <c r="Z11" s="11">
        <v>6933</v>
      </c>
      <c r="AA11" s="10"/>
    </row>
    <row r="12" spans="1:27" s="22" customFormat="1" x14ac:dyDescent="0.25">
      <c r="A12" s="64" t="s">
        <v>64</v>
      </c>
      <c r="B12" s="10">
        <v>5877</v>
      </c>
      <c r="C12" s="10">
        <v>814</v>
      </c>
      <c r="D12" s="10"/>
      <c r="E12" s="10">
        <v>684</v>
      </c>
      <c r="F12" s="10">
        <v>80</v>
      </c>
      <c r="G12" s="10">
        <v>278</v>
      </c>
      <c r="H12" s="27"/>
      <c r="I12" s="10"/>
      <c r="J12" s="10"/>
      <c r="K12" s="10">
        <v>5127</v>
      </c>
      <c r="L12" s="10">
        <v>1030</v>
      </c>
      <c r="M12" s="10">
        <v>693</v>
      </c>
      <c r="N12" s="10">
        <v>681</v>
      </c>
      <c r="O12" s="10">
        <v>98</v>
      </c>
      <c r="P12" s="10">
        <v>104</v>
      </c>
      <c r="Q12" s="27"/>
      <c r="R12" s="151">
        <v>1428</v>
      </c>
      <c r="S12" s="10">
        <v>7148</v>
      </c>
      <c r="T12" s="10">
        <v>381</v>
      </c>
      <c r="U12" s="10"/>
      <c r="V12" s="10">
        <v>70</v>
      </c>
      <c r="W12" s="10">
        <v>79</v>
      </c>
      <c r="X12" s="10">
        <v>55</v>
      </c>
      <c r="Y12" s="27"/>
      <c r="Z12" s="11">
        <v>7733</v>
      </c>
      <c r="AA12" s="10"/>
    </row>
    <row r="13" spans="1:27" s="22" customFormat="1" x14ac:dyDescent="0.25">
      <c r="A13" s="64" t="s">
        <v>65</v>
      </c>
      <c r="B13" s="10">
        <v>5905</v>
      </c>
      <c r="C13" s="10">
        <v>912</v>
      </c>
      <c r="D13" s="10"/>
      <c r="E13" s="10">
        <v>793</v>
      </c>
      <c r="F13" s="10">
        <v>85</v>
      </c>
      <c r="G13" s="10">
        <v>208</v>
      </c>
      <c r="H13" s="27"/>
      <c r="I13" s="10"/>
      <c r="J13" s="10"/>
      <c r="K13" s="10">
        <v>4714</v>
      </c>
      <c r="L13" s="10">
        <v>1128</v>
      </c>
      <c r="M13" s="10">
        <v>870</v>
      </c>
      <c r="N13" s="10">
        <v>885</v>
      </c>
      <c r="O13" s="10">
        <v>137</v>
      </c>
      <c r="P13" s="10">
        <v>169</v>
      </c>
      <c r="Q13" s="27"/>
      <c r="R13" s="151">
        <v>1484</v>
      </c>
      <c r="S13" s="10">
        <v>7340</v>
      </c>
      <c r="T13" s="10">
        <v>344</v>
      </c>
      <c r="U13" s="10"/>
      <c r="V13" s="10">
        <v>75</v>
      </c>
      <c r="W13" s="10">
        <v>96</v>
      </c>
      <c r="X13" s="10">
        <v>48</v>
      </c>
      <c r="Y13" s="27"/>
      <c r="Z13" s="11">
        <v>7903</v>
      </c>
      <c r="AA13" s="10"/>
    </row>
    <row r="14" spans="1:27" s="22" customFormat="1" x14ac:dyDescent="0.25">
      <c r="A14" s="64" t="s">
        <v>66</v>
      </c>
      <c r="B14" s="10">
        <v>6100</v>
      </c>
      <c r="C14" s="10">
        <v>946</v>
      </c>
      <c r="D14" s="10"/>
      <c r="E14" s="10">
        <v>736</v>
      </c>
      <c r="F14" s="10">
        <v>107</v>
      </c>
      <c r="G14" s="10">
        <v>165</v>
      </c>
      <c r="H14" s="27"/>
      <c r="I14" s="10"/>
      <c r="J14" s="10"/>
      <c r="K14" s="10">
        <v>4932</v>
      </c>
      <c r="L14" s="10">
        <v>1159</v>
      </c>
      <c r="M14" s="10">
        <v>836</v>
      </c>
      <c r="N14" s="10">
        <v>876</v>
      </c>
      <c r="O14" s="10">
        <v>102</v>
      </c>
      <c r="P14" s="10">
        <v>149</v>
      </c>
      <c r="Q14" s="27"/>
      <c r="R14" s="151">
        <v>1478</v>
      </c>
      <c r="S14" s="10">
        <v>7427</v>
      </c>
      <c r="T14" s="10">
        <v>369</v>
      </c>
      <c r="U14" s="10"/>
      <c r="V14" s="10">
        <v>105</v>
      </c>
      <c r="W14" s="10">
        <v>89</v>
      </c>
      <c r="X14" s="10">
        <v>64</v>
      </c>
      <c r="Y14" s="27"/>
      <c r="Z14" s="11">
        <v>8054</v>
      </c>
      <c r="AA14" s="10"/>
    </row>
    <row r="15" spans="1:27" s="22" customFormat="1" x14ac:dyDescent="0.25">
      <c r="A15" s="64" t="s">
        <v>69</v>
      </c>
      <c r="B15" s="10">
        <v>7644</v>
      </c>
      <c r="C15" s="10">
        <v>1173</v>
      </c>
      <c r="D15" s="10"/>
      <c r="E15" s="10">
        <v>927</v>
      </c>
      <c r="F15" s="10">
        <v>96</v>
      </c>
      <c r="G15" s="10">
        <v>234</v>
      </c>
      <c r="H15" s="27"/>
      <c r="I15" s="10"/>
      <c r="J15" s="10"/>
      <c r="K15" s="10">
        <v>6068</v>
      </c>
      <c r="L15" s="10">
        <v>1428</v>
      </c>
      <c r="M15" s="10">
        <v>1086</v>
      </c>
      <c r="N15" s="10">
        <v>1209</v>
      </c>
      <c r="O15" s="10">
        <v>147</v>
      </c>
      <c r="P15" s="10">
        <v>136</v>
      </c>
      <c r="Q15" s="27"/>
      <c r="R15" s="151">
        <v>2002</v>
      </c>
      <c r="S15" s="10">
        <v>9353</v>
      </c>
      <c r="T15" s="10">
        <v>471</v>
      </c>
      <c r="U15" s="10"/>
      <c r="V15" s="10">
        <v>93</v>
      </c>
      <c r="W15" s="10">
        <v>94</v>
      </c>
      <c r="X15" s="10">
        <v>63</v>
      </c>
      <c r="Y15" s="27"/>
      <c r="Z15" s="11">
        <v>10074</v>
      </c>
      <c r="AA15" s="10"/>
    </row>
    <row r="16" spans="1:27" s="22" customFormat="1" x14ac:dyDescent="0.25">
      <c r="A16" s="64" t="s">
        <v>70</v>
      </c>
      <c r="B16" s="10">
        <v>7204</v>
      </c>
      <c r="C16" s="10">
        <v>976</v>
      </c>
      <c r="D16" s="10"/>
      <c r="E16" s="10">
        <v>747</v>
      </c>
      <c r="F16" s="10">
        <v>155</v>
      </c>
      <c r="G16" s="10">
        <v>172</v>
      </c>
      <c r="H16" s="27"/>
      <c r="I16" s="10"/>
      <c r="J16" s="10"/>
      <c r="K16" s="10">
        <v>5707</v>
      </c>
      <c r="L16" s="10">
        <v>1326</v>
      </c>
      <c r="M16" s="10">
        <v>936</v>
      </c>
      <c r="N16" s="10">
        <v>959</v>
      </c>
      <c r="O16" s="10">
        <v>136</v>
      </c>
      <c r="P16" s="10">
        <v>190</v>
      </c>
      <c r="Q16" s="27"/>
      <c r="R16" s="151">
        <v>1699</v>
      </c>
      <c r="S16" s="10">
        <v>8551</v>
      </c>
      <c r="T16" s="10">
        <v>467</v>
      </c>
      <c r="U16" s="10"/>
      <c r="V16" s="10">
        <v>82</v>
      </c>
      <c r="W16" s="10">
        <v>92</v>
      </c>
      <c r="X16" s="10">
        <v>62</v>
      </c>
      <c r="Y16" s="27"/>
      <c r="Z16" s="11">
        <v>9254</v>
      </c>
      <c r="AA16" s="10"/>
    </row>
    <row r="17" spans="1:27" s="22" customFormat="1" x14ac:dyDescent="0.25">
      <c r="A17" s="64" t="s">
        <v>71</v>
      </c>
      <c r="B17" s="10">
        <v>7522</v>
      </c>
      <c r="C17" s="10">
        <v>953</v>
      </c>
      <c r="D17" s="10"/>
      <c r="E17" s="10">
        <v>738</v>
      </c>
      <c r="F17" s="10">
        <v>84</v>
      </c>
      <c r="G17" s="10">
        <v>162</v>
      </c>
      <c r="H17" s="27"/>
      <c r="I17" s="10"/>
      <c r="J17" s="10"/>
      <c r="K17" s="10">
        <v>5960</v>
      </c>
      <c r="L17" s="10">
        <v>1274</v>
      </c>
      <c r="M17" s="10">
        <v>932</v>
      </c>
      <c r="N17" s="10">
        <v>990</v>
      </c>
      <c r="O17" s="10">
        <v>169</v>
      </c>
      <c r="P17" s="10">
        <v>134</v>
      </c>
      <c r="Q17" s="27"/>
      <c r="R17" s="151">
        <v>1859</v>
      </c>
      <c r="S17" s="10">
        <v>8777</v>
      </c>
      <c r="T17" s="10">
        <v>394</v>
      </c>
      <c r="U17" s="10"/>
      <c r="V17" s="10">
        <v>112</v>
      </c>
      <c r="W17" s="10">
        <v>94</v>
      </c>
      <c r="X17" s="10">
        <v>82</v>
      </c>
      <c r="Y17" s="27"/>
      <c r="Z17" s="11">
        <v>9459</v>
      </c>
      <c r="AA17" s="10"/>
    </row>
    <row r="18" spans="1:27" s="22" customFormat="1" x14ac:dyDescent="0.25">
      <c r="A18" s="64" t="s">
        <v>72</v>
      </c>
      <c r="B18" s="10">
        <v>6603</v>
      </c>
      <c r="C18" s="10">
        <v>826</v>
      </c>
      <c r="D18" s="10"/>
      <c r="E18" s="10">
        <v>641</v>
      </c>
      <c r="F18" s="10">
        <v>96</v>
      </c>
      <c r="G18" s="10">
        <v>188</v>
      </c>
      <c r="H18" s="27"/>
      <c r="I18" s="10"/>
      <c r="J18" s="10"/>
      <c r="K18" s="10">
        <v>5234</v>
      </c>
      <c r="L18" s="10">
        <v>1157</v>
      </c>
      <c r="M18" s="10">
        <v>857</v>
      </c>
      <c r="N18" s="10">
        <v>876</v>
      </c>
      <c r="O18" s="10">
        <v>119</v>
      </c>
      <c r="P18" s="10">
        <v>111</v>
      </c>
      <c r="Q18" s="27"/>
      <c r="R18" s="151">
        <v>1662</v>
      </c>
      <c r="S18" s="10">
        <v>7761</v>
      </c>
      <c r="T18" s="10">
        <v>347</v>
      </c>
      <c r="U18" s="10"/>
      <c r="V18" s="10">
        <v>75</v>
      </c>
      <c r="W18" s="10">
        <v>94</v>
      </c>
      <c r="X18" s="10">
        <v>77</v>
      </c>
      <c r="Y18" s="27"/>
      <c r="Z18" s="11">
        <v>8354</v>
      </c>
      <c r="AA18" s="10"/>
    </row>
    <row r="19" spans="1:27" s="22" customFormat="1" x14ac:dyDescent="0.25">
      <c r="A19" s="64" t="s">
        <v>73</v>
      </c>
      <c r="B19" s="10">
        <v>7699</v>
      </c>
      <c r="C19" s="10">
        <v>845</v>
      </c>
      <c r="E19" s="10">
        <v>569</v>
      </c>
      <c r="F19" s="10">
        <v>135</v>
      </c>
      <c r="G19" s="10">
        <v>217</v>
      </c>
      <c r="H19" s="27"/>
      <c r="I19" s="10"/>
      <c r="J19" s="10"/>
      <c r="K19" s="10">
        <v>6324</v>
      </c>
      <c r="L19" s="10">
        <v>1131</v>
      </c>
      <c r="M19" s="10">
        <v>852</v>
      </c>
      <c r="N19" s="10">
        <v>887</v>
      </c>
      <c r="O19" s="10">
        <v>125</v>
      </c>
      <c r="P19" s="10">
        <v>146</v>
      </c>
      <c r="Q19" s="27"/>
      <c r="R19" s="151">
        <v>1770</v>
      </c>
      <c r="S19" s="10">
        <v>8696</v>
      </c>
      <c r="T19" s="10">
        <v>451</v>
      </c>
      <c r="V19" s="10">
        <v>98</v>
      </c>
      <c r="W19" s="10">
        <v>117</v>
      </c>
      <c r="X19" s="10">
        <v>103</v>
      </c>
      <c r="Y19" s="27"/>
      <c r="Z19" s="11">
        <v>9465</v>
      </c>
      <c r="AA19" s="10"/>
    </row>
    <row r="20" spans="1:27" s="22" customFormat="1" x14ac:dyDescent="0.25">
      <c r="A20" s="64" t="s">
        <v>74</v>
      </c>
      <c r="B20" s="10">
        <v>6261</v>
      </c>
      <c r="C20" s="10">
        <v>709</v>
      </c>
      <c r="E20" s="10">
        <v>552</v>
      </c>
      <c r="F20" s="10">
        <v>81</v>
      </c>
      <c r="G20" s="10">
        <v>162</v>
      </c>
      <c r="H20" s="27"/>
      <c r="I20" s="10"/>
      <c r="J20" s="10"/>
      <c r="K20" s="10">
        <v>4953</v>
      </c>
      <c r="L20" s="10">
        <v>933</v>
      </c>
      <c r="M20" s="10">
        <v>730</v>
      </c>
      <c r="N20" s="10">
        <v>879</v>
      </c>
      <c r="O20" s="10">
        <v>115</v>
      </c>
      <c r="P20" s="10">
        <v>155</v>
      </c>
      <c r="Q20" s="27"/>
      <c r="R20" s="151">
        <v>1455</v>
      </c>
      <c r="S20" s="10">
        <v>7138</v>
      </c>
      <c r="T20" s="10">
        <v>343</v>
      </c>
      <c r="V20" s="10">
        <v>95</v>
      </c>
      <c r="W20" s="10">
        <v>107</v>
      </c>
      <c r="X20" s="10">
        <v>82</v>
      </c>
      <c r="Y20" s="27"/>
      <c r="Z20" s="11">
        <v>7765</v>
      </c>
      <c r="AA20" s="10"/>
    </row>
    <row r="21" spans="1:27" s="22" customFormat="1" x14ac:dyDescent="0.25">
      <c r="A21" s="64" t="s">
        <v>75</v>
      </c>
      <c r="B21" s="10">
        <v>6116</v>
      </c>
      <c r="C21" s="10">
        <v>711</v>
      </c>
      <c r="E21" s="10">
        <v>520</v>
      </c>
      <c r="F21" s="10">
        <v>150</v>
      </c>
      <c r="G21" s="10">
        <v>116</v>
      </c>
      <c r="H21" s="27"/>
      <c r="I21" s="10"/>
      <c r="J21" s="10"/>
      <c r="K21" s="10">
        <v>4700</v>
      </c>
      <c r="L21" s="10">
        <v>1017</v>
      </c>
      <c r="M21" s="10">
        <v>747</v>
      </c>
      <c r="N21" s="10">
        <v>809</v>
      </c>
      <c r="O21" s="10">
        <v>95</v>
      </c>
      <c r="P21" s="10">
        <v>245</v>
      </c>
      <c r="Q21" s="27"/>
      <c r="R21" s="151">
        <v>1543</v>
      </c>
      <c r="S21" s="10">
        <v>7003</v>
      </c>
      <c r="T21" s="10">
        <v>367</v>
      </c>
      <c r="V21" s="10">
        <v>73</v>
      </c>
      <c r="W21" s="10">
        <v>99</v>
      </c>
      <c r="X21" s="10">
        <v>71</v>
      </c>
      <c r="Y21" s="27"/>
      <c r="Z21" s="11">
        <v>7613</v>
      </c>
      <c r="AA21" s="10"/>
    </row>
    <row r="22" spans="1:27" s="22" customFormat="1" x14ac:dyDescent="0.25">
      <c r="A22" s="64" t="s">
        <v>76</v>
      </c>
      <c r="B22" s="10">
        <v>6075</v>
      </c>
      <c r="C22" s="10">
        <v>701</v>
      </c>
      <c r="E22" s="10">
        <v>505</v>
      </c>
      <c r="F22" s="10">
        <v>58</v>
      </c>
      <c r="G22" s="10">
        <v>159</v>
      </c>
      <c r="H22" s="27"/>
      <c r="I22" s="10"/>
      <c r="J22" s="10"/>
      <c r="K22" s="10">
        <v>4663</v>
      </c>
      <c r="L22" s="10">
        <v>1017</v>
      </c>
      <c r="M22" s="10">
        <v>769</v>
      </c>
      <c r="N22" s="10">
        <v>836</v>
      </c>
      <c r="O22" s="10">
        <v>105</v>
      </c>
      <c r="P22" s="10">
        <v>108</v>
      </c>
      <c r="Q22" s="27"/>
      <c r="R22" s="151">
        <v>1500</v>
      </c>
      <c r="S22" s="10">
        <v>6908</v>
      </c>
      <c r="T22" s="10">
        <v>321</v>
      </c>
      <c r="V22" s="10">
        <v>96</v>
      </c>
      <c r="W22" s="10">
        <v>100</v>
      </c>
      <c r="X22" s="10">
        <v>73</v>
      </c>
      <c r="Y22" s="27"/>
      <c r="Z22" s="11">
        <v>7498</v>
      </c>
      <c r="AA22" s="10"/>
    </row>
    <row r="23" spans="1:27" s="22" customFormat="1" x14ac:dyDescent="0.25">
      <c r="A23" s="64" t="s">
        <v>77</v>
      </c>
      <c r="B23" s="10">
        <v>4755</v>
      </c>
      <c r="C23" s="10">
        <v>585</v>
      </c>
      <c r="E23" s="10">
        <v>393</v>
      </c>
      <c r="F23" s="10">
        <v>43</v>
      </c>
      <c r="G23" s="10">
        <v>77</v>
      </c>
      <c r="H23" s="27"/>
      <c r="I23" s="10"/>
      <c r="J23" s="10"/>
      <c r="K23" s="10">
        <v>3619</v>
      </c>
      <c r="L23" s="10">
        <v>737</v>
      </c>
      <c r="M23" s="10">
        <v>622</v>
      </c>
      <c r="N23" s="10">
        <v>676</v>
      </c>
      <c r="O23" s="10">
        <v>102</v>
      </c>
      <c r="P23" s="10">
        <v>97</v>
      </c>
      <c r="Q23" s="27"/>
      <c r="R23" s="151">
        <v>1108</v>
      </c>
      <c r="S23" s="10">
        <v>5348</v>
      </c>
      <c r="T23" s="10">
        <v>265</v>
      </c>
      <c r="V23" s="10">
        <v>83</v>
      </c>
      <c r="W23" s="10">
        <v>83</v>
      </c>
      <c r="X23" s="10">
        <v>74</v>
      </c>
      <c r="Y23" s="27"/>
      <c r="Z23" s="11">
        <f>SUM(S23:X23)</f>
        <v>5853</v>
      </c>
      <c r="AA23" s="10"/>
    </row>
    <row r="24" spans="1:27" s="22" customFormat="1" x14ac:dyDescent="0.25">
      <c r="A24" s="64" t="s">
        <v>95</v>
      </c>
      <c r="B24" s="10">
        <v>1303</v>
      </c>
      <c r="C24" s="10">
        <v>183</v>
      </c>
      <c r="E24" s="10">
        <v>125</v>
      </c>
      <c r="F24" s="10">
        <v>29</v>
      </c>
      <c r="G24" s="10">
        <v>8</v>
      </c>
      <c r="H24" s="27">
        <v>90</v>
      </c>
      <c r="I24" s="10">
        <v>597</v>
      </c>
      <c r="J24" s="10">
        <v>298</v>
      </c>
      <c r="K24" s="10"/>
      <c r="L24" s="10">
        <v>234</v>
      </c>
      <c r="M24" s="10">
        <v>201</v>
      </c>
      <c r="N24" s="10">
        <v>248</v>
      </c>
      <c r="O24" s="10">
        <v>29</v>
      </c>
      <c r="P24" s="10">
        <v>41</v>
      </c>
      <c r="Q24" s="27">
        <v>90</v>
      </c>
      <c r="R24" s="151">
        <v>417</v>
      </c>
      <c r="S24" s="10">
        <v>1496</v>
      </c>
      <c r="T24" s="10">
        <v>83</v>
      </c>
      <c r="V24" s="10">
        <v>26</v>
      </c>
      <c r="W24" s="10">
        <v>24</v>
      </c>
      <c r="X24" s="10">
        <v>19</v>
      </c>
      <c r="Y24" s="27">
        <v>90</v>
      </c>
      <c r="Z24" s="11">
        <f t="shared" ref="Z24:Z29" si="0">SUM(S24:Y24)</f>
        <v>1738</v>
      </c>
      <c r="AA24" s="10"/>
    </row>
    <row r="25" spans="1:27" s="22" customFormat="1" x14ac:dyDescent="0.25">
      <c r="A25" s="64" t="s">
        <v>96</v>
      </c>
      <c r="B25" s="10">
        <v>3335</v>
      </c>
      <c r="C25" s="10">
        <v>437</v>
      </c>
      <c r="D25" s="10"/>
      <c r="E25" s="10">
        <v>302</v>
      </c>
      <c r="F25" s="10">
        <v>71</v>
      </c>
      <c r="G25" s="10">
        <v>16</v>
      </c>
      <c r="H25" s="27">
        <v>217</v>
      </c>
      <c r="I25" s="10">
        <v>1548</v>
      </c>
      <c r="J25" s="10">
        <v>632</v>
      </c>
      <c r="L25" s="10">
        <v>565</v>
      </c>
      <c r="M25" s="10">
        <v>461</v>
      </c>
      <c r="N25" s="10">
        <v>666</v>
      </c>
      <c r="O25" s="10">
        <v>109</v>
      </c>
      <c r="P25" s="10">
        <v>180</v>
      </c>
      <c r="Q25" s="27">
        <v>217</v>
      </c>
      <c r="R25" s="151">
        <v>1177</v>
      </c>
      <c r="S25" s="10">
        <v>3779</v>
      </c>
      <c r="T25" s="10">
        <v>210</v>
      </c>
      <c r="U25" s="11"/>
      <c r="V25" s="10">
        <v>60</v>
      </c>
      <c r="W25" s="10">
        <v>54</v>
      </c>
      <c r="X25" s="10">
        <v>58</v>
      </c>
      <c r="Y25" s="27">
        <v>217</v>
      </c>
      <c r="Z25" s="11">
        <f t="shared" si="0"/>
        <v>4378</v>
      </c>
    </row>
    <row r="26" spans="1:27" s="22" customFormat="1" x14ac:dyDescent="0.25">
      <c r="A26" s="64" t="s">
        <v>97</v>
      </c>
      <c r="B26" s="10">
        <v>3276</v>
      </c>
      <c r="C26" s="10">
        <v>303</v>
      </c>
      <c r="E26" s="10">
        <v>218</v>
      </c>
      <c r="F26" s="10">
        <v>34</v>
      </c>
      <c r="G26" s="10">
        <v>9</v>
      </c>
      <c r="H26" s="10">
        <v>224</v>
      </c>
      <c r="I26" s="30">
        <v>1420</v>
      </c>
      <c r="J26" s="10">
        <v>634</v>
      </c>
      <c r="L26" s="10">
        <v>520</v>
      </c>
      <c r="M26" s="10">
        <v>432</v>
      </c>
      <c r="N26" s="10">
        <v>594</v>
      </c>
      <c r="O26" s="10">
        <v>92</v>
      </c>
      <c r="P26" s="10">
        <v>148</v>
      </c>
      <c r="Q26" s="10">
        <v>224</v>
      </c>
      <c r="R26" s="30">
        <v>1033</v>
      </c>
      <c r="S26" s="30">
        <v>3447</v>
      </c>
      <c r="T26" s="10">
        <v>210</v>
      </c>
      <c r="U26" s="11"/>
      <c r="V26" s="10">
        <v>61</v>
      </c>
      <c r="W26" s="10">
        <v>60</v>
      </c>
      <c r="X26" s="10">
        <v>62</v>
      </c>
      <c r="Y26" s="27">
        <v>224</v>
      </c>
      <c r="Z26" s="11">
        <f t="shared" si="0"/>
        <v>4064</v>
      </c>
    </row>
    <row r="27" spans="1:27" s="22" customFormat="1" x14ac:dyDescent="0.25">
      <c r="A27" s="64" t="s">
        <v>98</v>
      </c>
      <c r="B27" s="10">
        <v>4292</v>
      </c>
      <c r="C27" s="10">
        <v>423</v>
      </c>
      <c r="E27" s="10">
        <v>283</v>
      </c>
      <c r="F27" s="10">
        <v>47</v>
      </c>
      <c r="G27" s="10">
        <v>20</v>
      </c>
      <c r="H27" s="10">
        <v>375</v>
      </c>
      <c r="I27" s="30">
        <v>1973</v>
      </c>
      <c r="J27" s="10">
        <v>883</v>
      </c>
      <c r="L27" s="10">
        <v>682</v>
      </c>
      <c r="M27" s="10">
        <v>509</v>
      </c>
      <c r="N27" s="10">
        <v>736</v>
      </c>
      <c r="O27" s="10">
        <v>106</v>
      </c>
      <c r="P27" s="10">
        <v>176</v>
      </c>
      <c r="Q27" s="10">
        <v>375</v>
      </c>
      <c r="R27" s="30">
        <v>1280</v>
      </c>
      <c r="S27" s="30">
        <v>4522</v>
      </c>
      <c r="T27" s="10">
        <v>322</v>
      </c>
      <c r="U27" s="11"/>
      <c r="V27" s="10">
        <v>80</v>
      </c>
      <c r="W27" s="10">
        <v>75</v>
      </c>
      <c r="X27" s="10">
        <v>66</v>
      </c>
      <c r="Y27" s="10">
        <v>375</v>
      </c>
      <c r="Z27" s="34">
        <f t="shared" si="0"/>
        <v>5440</v>
      </c>
    </row>
    <row r="28" spans="1:27" s="22" customFormat="1" x14ac:dyDescent="0.25">
      <c r="A28" s="64" t="s">
        <v>99</v>
      </c>
      <c r="B28" s="10">
        <v>5605</v>
      </c>
      <c r="C28" s="10">
        <v>530</v>
      </c>
      <c r="E28" s="10">
        <v>379</v>
      </c>
      <c r="F28" s="10">
        <v>66</v>
      </c>
      <c r="G28" s="10">
        <v>25</v>
      </c>
      <c r="H28" s="10">
        <v>495</v>
      </c>
      <c r="I28" s="30">
        <v>2606</v>
      </c>
      <c r="J28" s="10">
        <v>1097</v>
      </c>
      <c r="L28" s="10">
        <v>888</v>
      </c>
      <c r="M28" s="10">
        <v>710</v>
      </c>
      <c r="N28" s="10">
        <v>936</v>
      </c>
      <c r="O28" s="10">
        <v>166</v>
      </c>
      <c r="P28" s="10">
        <v>202</v>
      </c>
      <c r="Q28" s="10">
        <v>495</v>
      </c>
      <c r="R28" s="151">
        <v>1617</v>
      </c>
      <c r="S28" s="10">
        <v>5924</v>
      </c>
      <c r="T28" s="10">
        <v>371</v>
      </c>
      <c r="V28" s="11">
        <v>146</v>
      </c>
      <c r="W28" s="10">
        <v>83</v>
      </c>
      <c r="X28" s="10">
        <v>81</v>
      </c>
      <c r="Y28" s="10">
        <v>495</v>
      </c>
      <c r="Z28" s="34">
        <f t="shared" si="0"/>
        <v>7100</v>
      </c>
    </row>
    <row r="29" spans="1:27" s="22" customFormat="1" x14ac:dyDescent="0.25">
      <c r="A29" s="64" t="s">
        <v>479</v>
      </c>
      <c r="B29" s="10">
        <v>7637</v>
      </c>
      <c r="C29" s="10">
        <v>610</v>
      </c>
      <c r="E29" s="10">
        <v>382</v>
      </c>
      <c r="F29" s="10">
        <v>50</v>
      </c>
      <c r="G29" s="10">
        <v>50</v>
      </c>
      <c r="H29" s="152">
        <v>856</v>
      </c>
      <c r="I29" s="10">
        <v>3969</v>
      </c>
      <c r="J29" s="10">
        <v>1419</v>
      </c>
      <c r="L29" s="10">
        <v>1070</v>
      </c>
      <c r="M29" s="10">
        <v>849</v>
      </c>
      <c r="N29" s="10">
        <v>1055</v>
      </c>
      <c r="O29" s="10">
        <v>186</v>
      </c>
      <c r="P29" s="10">
        <v>181</v>
      </c>
      <c r="Q29" s="10">
        <v>856</v>
      </c>
      <c r="R29" s="153">
        <v>1986</v>
      </c>
      <c r="S29" s="154">
        <v>7978</v>
      </c>
      <c r="T29" s="10">
        <v>423</v>
      </c>
      <c r="V29" s="11">
        <v>127</v>
      </c>
      <c r="W29" s="10">
        <v>117</v>
      </c>
      <c r="X29" s="10">
        <v>84</v>
      </c>
      <c r="Y29" s="152">
        <v>856</v>
      </c>
      <c r="Z29" s="11">
        <f t="shared" si="0"/>
        <v>9585</v>
      </c>
    </row>
    <row r="30" spans="1:27" s="22" customFormat="1" x14ac:dyDescent="0.25">
      <c r="A30" s="209" t="s">
        <v>100</v>
      </c>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10"/>
    </row>
    <row r="31" spans="1:27" s="22" customFormat="1" x14ac:dyDescent="0.25">
      <c r="A31" s="64" t="s">
        <v>56</v>
      </c>
      <c r="B31" s="24"/>
      <c r="C31" s="24"/>
      <c r="D31" s="24">
        <v>0.84810671256454384</v>
      </c>
      <c r="E31" s="24">
        <v>0.11596385542168675</v>
      </c>
      <c r="F31" s="24">
        <v>1.0542168674698794E-2</v>
      </c>
      <c r="G31" s="41">
        <v>2.5387263339070567E-2</v>
      </c>
      <c r="H31" s="155"/>
      <c r="I31" s="41"/>
      <c r="J31" s="41"/>
      <c r="K31" s="24">
        <v>0.67233218588640276</v>
      </c>
      <c r="L31" s="24">
        <v>0.1447934595524957</v>
      </c>
      <c r="M31" s="24">
        <v>8.8855421686746983E-2</v>
      </c>
      <c r="N31" s="24">
        <v>7.5946643717728052E-2</v>
      </c>
      <c r="O31" s="24">
        <v>9.2512908777969017E-3</v>
      </c>
      <c r="P31" s="41">
        <v>8.8209982788296035E-3</v>
      </c>
      <c r="Q31" s="55"/>
      <c r="R31" s="95">
        <f t="shared" ref="R31:R44" si="1">R8/$Z8</f>
        <v>0.1703958691910499</v>
      </c>
      <c r="S31" s="24"/>
      <c r="T31" s="24"/>
      <c r="U31" s="24">
        <f t="shared" ref="U31:X33" si="2">U8/$Z8</f>
        <v>0.94858003442340788</v>
      </c>
      <c r="V31" s="24">
        <f t="shared" si="2"/>
        <v>2.1729776247848536E-2</v>
      </c>
      <c r="W31" s="24">
        <f t="shared" si="2"/>
        <v>1.6781411359724614E-2</v>
      </c>
      <c r="X31" s="24">
        <f t="shared" si="2"/>
        <v>1.2908777969018933E-2</v>
      </c>
      <c r="Y31" s="55"/>
      <c r="Z31" s="40">
        <v>1</v>
      </c>
      <c r="AA31" s="10"/>
    </row>
    <row r="32" spans="1:27" s="22" customFormat="1" x14ac:dyDescent="0.25">
      <c r="A32" s="64" t="s">
        <v>61</v>
      </c>
      <c r="B32" s="24"/>
      <c r="C32" s="24"/>
      <c r="D32" s="24">
        <v>0.87346585998271387</v>
      </c>
      <c r="E32" s="24">
        <v>9.5764909248055322E-2</v>
      </c>
      <c r="F32" s="24">
        <v>7.9515989628349184E-3</v>
      </c>
      <c r="G32" s="41">
        <v>2.2817631806395851E-2</v>
      </c>
      <c r="H32" s="55"/>
      <c r="I32" s="41"/>
      <c r="J32" s="41"/>
      <c r="K32" s="24">
        <v>0.68694900605012965</v>
      </c>
      <c r="L32" s="24">
        <v>0.13500432152117545</v>
      </c>
      <c r="M32" s="24">
        <v>8.3491789109766637E-2</v>
      </c>
      <c r="N32" s="24">
        <v>7.6231633535004326E-2</v>
      </c>
      <c r="O32" s="24">
        <v>8.8159031979256706E-3</v>
      </c>
      <c r="P32" s="41">
        <v>9.5073465859982706E-3</v>
      </c>
      <c r="Q32" s="55"/>
      <c r="R32" s="95">
        <f t="shared" si="1"/>
        <v>0.17873811581676749</v>
      </c>
      <c r="S32" s="24"/>
      <c r="T32" s="24"/>
      <c r="U32" s="24">
        <f t="shared" si="2"/>
        <v>0.95574762316335349</v>
      </c>
      <c r="V32" s="24">
        <f t="shared" si="2"/>
        <v>1.6594641313742439E-2</v>
      </c>
      <c r="W32" s="24">
        <f t="shared" si="2"/>
        <v>1.7631806395851341E-2</v>
      </c>
      <c r="X32" s="24">
        <f t="shared" si="2"/>
        <v>1.0025929127052722E-2</v>
      </c>
      <c r="Y32" s="55"/>
      <c r="Z32" s="40">
        <v>1</v>
      </c>
      <c r="AA32" s="10"/>
    </row>
    <row r="33" spans="1:27" s="22" customFormat="1" x14ac:dyDescent="0.25">
      <c r="A33" s="64" t="s">
        <v>62</v>
      </c>
      <c r="B33" s="24">
        <v>0.54115076474872537</v>
      </c>
      <c r="C33" s="24">
        <v>8.6525855790240344E-2</v>
      </c>
      <c r="D33" s="24">
        <v>0.25010924981791699</v>
      </c>
      <c r="E33" s="24">
        <v>8.4923525127458127E-2</v>
      </c>
      <c r="F33" s="24">
        <v>1.034231609613984E-2</v>
      </c>
      <c r="G33" s="41">
        <v>2.6948288419519302E-2</v>
      </c>
      <c r="H33" s="55"/>
      <c r="I33" s="41"/>
      <c r="J33" s="41"/>
      <c r="K33" s="24">
        <v>0.69060451565914061</v>
      </c>
      <c r="L33" s="24">
        <v>0.13168244719592134</v>
      </c>
      <c r="M33" s="24">
        <v>8.4195193008011648E-2</v>
      </c>
      <c r="N33" s="24">
        <v>7.8368536052439916E-2</v>
      </c>
      <c r="O33" s="24">
        <v>6.2636562272396215E-3</v>
      </c>
      <c r="P33" s="41">
        <v>8.885651857246905E-3</v>
      </c>
      <c r="Q33" s="55"/>
      <c r="R33" s="95">
        <f t="shared" si="1"/>
        <v>0.17611070648215588</v>
      </c>
      <c r="S33" s="24">
        <f t="shared" ref="S33:T52" si="3">S10/$Z10</f>
        <v>0.62636562272396212</v>
      </c>
      <c r="T33" s="24">
        <f t="shared" si="3"/>
        <v>6.0742898761835397E-2</v>
      </c>
      <c r="U33" s="24">
        <f t="shared" si="2"/>
        <v>0.27021121631463946</v>
      </c>
      <c r="V33" s="24">
        <f t="shared" si="2"/>
        <v>1.529497450837582E-2</v>
      </c>
      <c r="W33" s="24">
        <f t="shared" si="2"/>
        <v>1.5440640932265113E-2</v>
      </c>
      <c r="X33" s="24">
        <f t="shared" si="2"/>
        <v>1.1944646758922069E-2</v>
      </c>
      <c r="Y33" s="55"/>
      <c r="Z33" s="40">
        <v>1</v>
      </c>
      <c r="AA33" s="10"/>
    </row>
    <row r="34" spans="1:27" s="22" customFormat="1" x14ac:dyDescent="0.25">
      <c r="A34" s="64" t="s">
        <v>63</v>
      </c>
      <c r="B34" s="24">
        <v>0.773114092023655</v>
      </c>
      <c r="C34" s="24">
        <v>0.11293812202509736</v>
      </c>
      <c r="D34" s="24"/>
      <c r="E34" s="24">
        <v>8.3657868166738786E-2</v>
      </c>
      <c r="F34" s="24">
        <v>5.6252704456945047E-3</v>
      </c>
      <c r="G34" s="41">
        <v>2.4664647338814367E-2</v>
      </c>
      <c r="H34" s="55"/>
      <c r="I34" s="41"/>
      <c r="J34" s="41"/>
      <c r="K34" s="24">
        <v>0.68282128948507137</v>
      </c>
      <c r="L34" s="24">
        <v>0.13529496610413963</v>
      </c>
      <c r="M34" s="24">
        <v>8.2936679648060008E-2</v>
      </c>
      <c r="N34" s="24">
        <v>8.2215491129381216E-2</v>
      </c>
      <c r="O34" s="24">
        <v>9.5196884465599315E-3</v>
      </c>
      <c r="P34" s="41">
        <v>7.211885186787826E-3</v>
      </c>
      <c r="Q34" s="55"/>
      <c r="R34" s="95">
        <f t="shared" si="1"/>
        <v>0.1699120150007212</v>
      </c>
      <c r="S34" s="24">
        <f t="shared" si="3"/>
        <v>0.90999567286888794</v>
      </c>
      <c r="T34" s="24">
        <f t="shared" si="3"/>
        <v>5.365642578970143E-2</v>
      </c>
      <c r="U34" s="24"/>
      <c r="V34" s="24">
        <f t="shared" ref="V34:X43" si="4">V11/$Z11</f>
        <v>1.2115967113803548E-2</v>
      </c>
      <c r="W34" s="24">
        <f t="shared" si="4"/>
        <v>1.4279532669839896E-2</v>
      </c>
      <c r="X34" s="24">
        <f t="shared" si="4"/>
        <v>9.9524015577672001E-3</v>
      </c>
      <c r="Y34" s="55"/>
      <c r="Z34" s="40">
        <v>1</v>
      </c>
      <c r="AA34" s="10"/>
    </row>
    <row r="35" spans="1:27" s="22" customFormat="1" x14ac:dyDescent="0.25">
      <c r="A35" s="64" t="s">
        <v>64</v>
      </c>
      <c r="B35" s="24">
        <v>0.75998965472649682</v>
      </c>
      <c r="C35" s="24">
        <v>0.10526315789473684</v>
      </c>
      <c r="D35" s="24"/>
      <c r="E35" s="24">
        <v>8.8452088452088448E-2</v>
      </c>
      <c r="F35" s="24">
        <v>1.034527350316824E-2</v>
      </c>
      <c r="G35" s="41">
        <v>3.5949825423509635E-2</v>
      </c>
      <c r="H35" s="55"/>
      <c r="I35" s="41"/>
      <c r="J35" s="41"/>
      <c r="K35" s="24">
        <v>0.66300271563429458</v>
      </c>
      <c r="L35" s="24">
        <v>0.13319539635329108</v>
      </c>
      <c r="M35" s="24">
        <v>8.9615931721194877E-2</v>
      </c>
      <c r="N35" s="24">
        <v>8.8064140695719648E-2</v>
      </c>
      <c r="O35" s="24">
        <v>1.2672960041381093E-2</v>
      </c>
      <c r="P35" s="41">
        <v>1.3448855554118712E-2</v>
      </c>
      <c r="Q35" s="55"/>
      <c r="R35" s="95">
        <f t="shared" si="1"/>
        <v>0.18466313203155307</v>
      </c>
      <c r="S35" s="24">
        <f t="shared" si="3"/>
        <v>0.92435018750808229</v>
      </c>
      <c r="T35" s="24">
        <f t="shared" si="3"/>
        <v>4.9269365058838742E-2</v>
      </c>
      <c r="U35" s="24"/>
      <c r="V35" s="24">
        <f t="shared" si="4"/>
        <v>9.0521143152722094E-3</v>
      </c>
      <c r="W35" s="24">
        <f t="shared" si="4"/>
        <v>1.0215957584378637E-2</v>
      </c>
      <c r="X35" s="24">
        <f t="shared" si="4"/>
        <v>7.1123755334281651E-3</v>
      </c>
      <c r="Y35" s="55"/>
      <c r="Z35" s="40">
        <v>1</v>
      </c>
      <c r="AA35" s="10"/>
    </row>
    <row r="36" spans="1:27" s="22" customFormat="1" x14ac:dyDescent="0.25">
      <c r="A36" s="64" t="s">
        <v>65</v>
      </c>
      <c r="B36" s="24">
        <v>0.74718461343793496</v>
      </c>
      <c r="C36" s="24">
        <v>0.11539921548778945</v>
      </c>
      <c r="D36" s="24"/>
      <c r="E36" s="24">
        <v>0.10034164241427306</v>
      </c>
      <c r="F36" s="24">
        <v>1.0755409338225989E-2</v>
      </c>
      <c r="G36" s="41">
        <v>2.6319119321776541E-2</v>
      </c>
      <c r="H36" s="55"/>
      <c r="I36" s="41"/>
      <c r="J36" s="41"/>
      <c r="K36" s="24">
        <v>0.5964823484752626</v>
      </c>
      <c r="L36" s="24">
        <v>0.14273060862963433</v>
      </c>
      <c r="M36" s="24">
        <v>0.11008477793243072</v>
      </c>
      <c r="N36" s="24">
        <v>0.11198279134505884</v>
      </c>
      <c r="O36" s="24">
        <v>1.7335189168670124E-2</v>
      </c>
      <c r="P36" s="41">
        <v>2.1384284448943438E-2</v>
      </c>
      <c r="Q36" s="55"/>
      <c r="R36" s="95">
        <f t="shared" si="1"/>
        <v>0.18777679362267494</v>
      </c>
      <c r="S36" s="24">
        <f t="shared" si="3"/>
        <v>0.92876122991269139</v>
      </c>
      <c r="T36" s="24">
        <f t="shared" si="3"/>
        <v>4.3527774262938128E-2</v>
      </c>
      <c r="U36" s="24"/>
      <c r="V36" s="24">
        <f t="shared" si="4"/>
        <v>9.4900670631405792E-3</v>
      </c>
      <c r="W36" s="24">
        <f t="shared" si="4"/>
        <v>1.2147285840819942E-2</v>
      </c>
      <c r="X36" s="24">
        <f t="shared" si="4"/>
        <v>6.0736429204099711E-3</v>
      </c>
      <c r="Y36" s="55"/>
      <c r="Z36" s="40">
        <v>1</v>
      </c>
      <c r="AA36" s="10"/>
    </row>
    <row r="37" spans="1:27" s="22" customFormat="1" x14ac:dyDescent="0.25">
      <c r="A37" s="64" t="s">
        <v>66</v>
      </c>
      <c r="B37" s="24">
        <f t="shared" ref="B37:C52" si="5">B14/$Z14</f>
        <v>0.75738763347405014</v>
      </c>
      <c r="C37" s="24">
        <f t="shared" si="5"/>
        <v>0.11745716414204121</v>
      </c>
      <c r="D37" s="24"/>
      <c r="E37" s="24">
        <f t="shared" ref="E37:G52" si="6">E14/$Z14</f>
        <v>9.1383163645393589E-2</v>
      </c>
      <c r="F37" s="24">
        <f t="shared" si="6"/>
        <v>1.32853240625776E-2</v>
      </c>
      <c r="G37" s="41">
        <f t="shared" si="6"/>
        <v>2.0486714675937424E-2</v>
      </c>
      <c r="H37" s="55"/>
      <c r="I37" s="41"/>
      <c r="J37" s="41"/>
      <c r="K37" s="24">
        <f t="shared" ref="K37:P46" si="7">K14/$Z14</f>
        <v>0.61236652594983854</v>
      </c>
      <c r="L37" s="24">
        <f t="shared" si="7"/>
        <v>0.14390365036006952</v>
      </c>
      <c r="M37" s="24">
        <f t="shared" si="7"/>
        <v>0.10379935435808293</v>
      </c>
      <c r="N37" s="24">
        <f t="shared" si="7"/>
        <v>0.10876583064315867</v>
      </c>
      <c r="O37" s="24">
        <f t="shared" si="7"/>
        <v>1.2664514526943133E-2</v>
      </c>
      <c r="P37" s="41">
        <f t="shared" si="7"/>
        <v>1.8500124161907126E-2</v>
      </c>
      <c r="Q37" s="55"/>
      <c r="R37" s="95">
        <f t="shared" si="1"/>
        <v>0.18351129873354854</v>
      </c>
      <c r="S37" s="24">
        <f t="shared" si="3"/>
        <v>0.92215048423143775</v>
      </c>
      <c r="T37" s="24">
        <f t="shared" si="3"/>
        <v>4.5815743729823687E-2</v>
      </c>
      <c r="U37" s="24"/>
      <c r="V37" s="24">
        <f t="shared" si="4"/>
        <v>1.3037000248323815E-2</v>
      </c>
      <c r="W37" s="24">
        <f t="shared" si="4"/>
        <v>1.1050409734293519E-2</v>
      </c>
      <c r="X37" s="24">
        <f t="shared" si="4"/>
        <v>7.9463620561211826E-3</v>
      </c>
      <c r="Y37" s="55"/>
      <c r="Z37" s="40">
        <f t="shared" ref="Z37:Z52" si="8">Z14/$Z14</f>
        <v>1</v>
      </c>
      <c r="AA37" s="10"/>
    </row>
    <row r="38" spans="1:27" s="22" customFormat="1" x14ac:dyDescent="0.25">
      <c r="A38" s="64" t="s">
        <v>69</v>
      </c>
      <c r="B38" s="24">
        <f t="shared" si="5"/>
        <v>0.75878499106611075</v>
      </c>
      <c r="C38" s="24">
        <f t="shared" si="5"/>
        <v>0.11643835616438356</v>
      </c>
      <c r="D38" s="24"/>
      <c r="E38" s="24">
        <f t="shared" si="6"/>
        <v>9.2019058963668854E-2</v>
      </c>
      <c r="F38" s="24">
        <f t="shared" si="6"/>
        <v>9.529481834425254E-3</v>
      </c>
      <c r="G38" s="41">
        <f t="shared" si="6"/>
        <v>2.3228111971411555E-2</v>
      </c>
      <c r="H38" s="55"/>
      <c r="I38" s="41"/>
      <c r="J38" s="41"/>
      <c r="K38" s="24">
        <f t="shared" si="7"/>
        <v>0.60234266428429617</v>
      </c>
      <c r="L38" s="24">
        <f t="shared" si="7"/>
        <v>0.14175104228707563</v>
      </c>
      <c r="M38" s="24">
        <f t="shared" si="7"/>
        <v>0.10780226325193568</v>
      </c>
      <c r="N38" s="24">
        <f t="shared" si="7"/>
        <v>0.12001191185229303</v>
      </c>
      <c r="O38" s="24">
        <f t="shared" si="7"/>
        <v>1.4592019058963668E-2</v>
      </c>
      <c r="P38" s="41">
        <f t="shared" si="7"/>
        <v>1.3500099265435776E-2</v>
      </c>
      <c r="Q38" s="55"/>
      <c r="R38" s="95">
        <f t="shared" si="1"/>
        <v>0.19872940242207662</v>
      </c>
      <c r="S38" s="24">
        <f t="shared" si="3"/>
        <v>0.92842962080603531</v>
      </c>
      <c r="T38" s="24">
        <f t="shared" si="3"/>
        <v>4.6754020250148895E-2</v>
      </c>
      <c r="U38" s="24"/>
      <c r="V38" s="24">
        <f t="shared" si="4"/>
        <v>9.2316855270994647E-3</v>
      </c>
      <c r="W38" s="24">
        <f t="shared" si="4"/>
        <v>9.3309509628747272E-3</v>
      </c>
      <c r="X38" s="24">
        <f t="shared" si="4"/>
        <v>6.2537224538415726E-3</v>
      </c>
      <c r="Y38" s="55"/>
      <c r="Z38" s="40">
        <f t="shared" si="8"/>
        <v>1</v>
      </c>
      <c r="AA38" s="10"/>
    </row>
    <row r="39" spans="1:27" s="22" customFormat="1" x14ac:dyDescent="0.25">
      <c r="A39" s="64" t="s">
        <v>70</v>
      </c>
      <c r="B39" s="24">
        <f t="shared" si="5"/>
        <v>0.77847417333045166</v>
      </c>
      <c r="C39" s="24">
        <f t="shared" si="5"/>
        <v>0.10546790577047763</v>
      </c>
      <c r="D39" s="24"/>
      <c r="E39" s="24">
        <f t="shared" si="6"/>
        <v>8.0721850010806132E-2</v>
      </c>
      <c r="F39" s="24">
        <f t="shared" si="6"/>
        <v>1.6749513723795115E-2</v>
      </c>
      <c r="G39" s="41">
        <f t="shared" si="6"/>
        <v>1.8586557164469417E-2</v>
      </c>
      <c r="H39" s="55"/>
      <c r="I39" s="41"/>
      <c r="J39" s="41"/>
      <c r="K39" s="24">
        <f t="shared" si="7"/>
        <v>0.61670628917224979</v>
      </c>
      <c r="L39" s="24">
        <f t="shared" si="7"/>
        <v>0.14328938837259564</v>
      </c>
      <c r="M39" s="24">
        <f t="shared" si="7"/>
        <v>0.10114545061594986</v>
      </c>
      <c r="N39" s="24">
        <f t="shared" si="7"/>
        <v>0.10363086232980333</v>
      </c>
      <c r="O39" s="24">
        <f t="shared" si="7"/>
        <v>1.4696347525394424E-2</v>
      </c>
      <c r="P39" s="41">
        <f t="shared" si="7"/>
        <v>2.0531661984006917E-2</v>
      </c>
      <c r="Q39" s="55"/>
      <c r="R39" s="95">
        <f t="shared" si="1"/>
        <v>0.18359628268856712</v>
      </c>
      <c r="S39" s="24">
        <f t="shared" si="3"/>
        <v>0.9240328506591744</v>
      </c>
      <c r="T39" s="24">
        <f t="shared" si="3"/>
        <v>5.0464663929111739E-2</v>
      </c>
      <c r="U39" s="24"/>
      <c r="V39" s="24">
        <f t="shared" si="4"/>
        <v>8.8610330667819315E-3</v>
      </c>
      <c r="W39" s="24">
        <f t="shared" si="4"/>
        <v>9.9416468554138753E-3</v>
      </c>
      <c r="X39" s="24">
        <f t="shared" si="4"/>
        <v>6.6998054895180464E-3</v>
      </c>
      <c r="Y39" s="55"/>
      <c r="Z39" s="40">
        <f t="shared" si="8"/>
        <v>1</v>
      </c>
      <c r="AA39" s="10"/>
    </row>
    <row r="40" spans="1:27" s="22" customFormat="1" x14ac:dyDescent="0.25">
      <c r="A40" s="64" t="s">
        <v>71</v>
      </c>
      <c r="B40" s="24">
        <f t="shared" si="5"/>
        <v>0.79522148218627764</v>
      </c>
      <c r="C40" s="24">
        <f t="shared" si="5"/>
        <v>0.10075060788666879</v>
      </c>
      <c r="D40" s="24"/>
      <c r="E40" s="24">
        <f t="shared" si="6"/>
        <v>7.8020932445290195E-2</v>
      </c>
      <c r="F40" s="24">
        <f t="shared" si="6"/>
        <v>8.8804313352362826E-3</v>
      </c>
      <c r="G40" s="41">
        <f t="shared" si="6"/>
        <v>1.7126546146527116E-2</v>
      </c>
      <c r="H40" s="55"/>
      <c r="I40" s="41"/>
      <c r="J40" s="41"/>
      <c r="K40" s="24">
        <f t="shared" si="7"/>
        <v>0.63008774711914584</v>
      </c>
      <c r="L40" s="24">
        <f t="shared" si="7"/>
        <v>0.13468654191775029</v>
      </c>
      <c r="M40" s="24">
        <f t="shared" si="7"/>
        <v>9.853050005285971E-2</v>
      </c>
      <c r="N40" s="24">
        <f t="shared" si="7"/>
        <v>0.10466222645099905</v>
      </c>
      <c r="O40" s="24">
        <f t="shared" si="7"/>
        <v>1.7866582091130141E-2</v>
      </c>
      <c r="P40" s="41">
        <f t="shared" si="7"/>
        <v>1.4166402368115023E-2</v>
      </c>
      <c r="Q40" s="55"/>
      <c r="R40" s="95">
        <f t="shared" si="1"/>
        <v>0.19653240300243155</v>
      </c>
      <c r="S40" s="24">
        <f t="shared" si="3"/>
        <v>0.92789935511153399</v>
      </c>
      <c r="T40" s="24">
        <f t="shared" si="3"/>
        <v>4.1653451739084468E-2</v>
      </c>
      <c r="U40" s="24"/>
      <c r="V40" s="24">
        <f t="shared" si="4"/>
        <v>1.1840575113648378E-2</v>
      </c>
      <c r="W40" s="24">
        <f t="shared" si="4"/>
        <v>9.9376255418120313E-3</v>
      </c>
      <c r="X40" s="24">
        <f t="shared" si="4"/>
        <v>8.6689924939211335E-3</v>
      </c>
      <c r="Y40" s="55"/>
      <c r="Z40" s="40">
        <f t="shared" si="8"/>
        <v>1</v>
      </c>
      <c r="AA40" s="10"/>
    </row>
    <row r="41" spans="1:27" s="22" customFormat="1" x14ac:dyDescent="0.25">
      <c r="A41" s="64" t="s">
        <v>72</v>
      </c>
      <c r="B41" s="24">
        <f t="shared" si="5"/>
        <v>0.79039980847498204</v>
      </c>
      <c r="C41" s="24">
        <f t="shared" si="5"/>
        <v>9.8874790519511604E-2</v>
      </c>
      <c r="D41" s="24"/>
      <c r="E41" s="24">
        <f t="shared" si="6"/>
        <v>7.6729710318410346E-2</v>
      </c>
      <c r="F41" s="24">
        <f t="shared" si="6"/>
        <v>1.1491501077328227E-2</v>
      </c>
      <c r="G41" s="41">
        <f t="shared" si="6"/>
        <v>2.2504189609767775E-2</v>
      </c>
      <c r="H41" s="55"/>
      <c r="I41" s="41"/>
      <c r="J41" s="41"/>
      <c r="K41" s="24">
        <f t="shared" si="7"/>
        <v>0.6265262149868327</v>
      </c>
      <c r="L41" s="24">
        <f t="shared" si="7"/>
        <v>0.13849652860904957</v>
      </c>
      <c r="M41" s="24">
        <f t="shared" si="7"/>
        <v>0.10258558774239886</v>
      </c>
      <c r="N41" s="24">
        <f t="shared" si="7"/>
        <v>0.10485994733062007</v>
      </c>
      <c r="O41" s="24">
        <f t="shared" si="7"/>
        <v>1.4244673210438114E-2</v>
      </c>
      <c r="P41" s="24">
        <f t="shared" si="7"/>
        <v>1.3287048120660762E-2</v>
      </c>
      <c r="Q41" s="24"/>
      <c r="R41" s="95">
        <f t="shared" si="1"/>
        <v>0.19894661240124492</v>
      </c>
      <c r="S41" s="24">
        <f t="shared" si="3"/>
        <v>0.92901604022025375</v>
      </c>
      <c r="T41" s="24">
        <f t="shared" si="3"/>
        <v>4.1536988269092648E-2</v>
      </c>
      <c r="U41" s="24"/>
      <c r="V41" s="24">
        <f t="shared" si="4"/>
        <v>8.9777352166626762E-3</v>
      </c>
      <c r="W41" s="24">
        <f t="shared" si="4"/>
        <v>1.1252094804883888E-2</v>
      </c>
      <c r="X41" s="24">
        <f t="shared" si="4"/>
        <v>9.2171414891070152E-3</v>
      </c>
      <c r="Y41" s="55"/>
      <c r="Z41" s="40">
        <f t="shared" si="8"/>
        <v>1</v>
      </c>
      <c r="AA41" s="10"/>
    </row>
    <row r="42" spans="1:27" s="22" customFormat="1" x14ac:dyDescent="0.25">
      <c r="A42" s="64" t="s">
        <v>73</v>
      </c>
      <c r="B42" s="24">
        <f t="shared" si="5"/>
        <v>0.81341785525620713</v>
      </c>
      <c r="C42" s="24">
        <f t="shared" si="5"/>
        <v>8.9276281035393562E-2</v>
      </c>
      <c r="D42" s="24"/>
      <c r="E42" s="24">
        <f t="shared" si="6"/>
        <v>6.0116217643951399E-2</v>
      </c>
      <c r="F42" s="24">
        <f t="shared" si="6"/>
        <v>1.4263074484944533E-2</v>
      </c>
      <c r="G42" s="41">
        <f t="shared" si="6"/>
        <v>2.2926571579503435E-2</v>
      </c>
      <c r="H42" s="55"/>
      <c r="I42" s="41"/>
      <c r="J42" s="41"/>
      <c r="K42" s="24">
        <f t="shared" si="7"/>
        <v>0.66814580031695725</v>
      </c>
      <c r="L42" s="24">
        <f t="shared" si="7"/>
        <v>0.11949286846275753</v>
      </c>
      <c r="M42" s="24">
        <f t="shared" si="7"/>
        <v>9.0015847860538831E-2</v>
      </c>
      <c r="N42" s="24">
        <f t="shared" si="7"/>
        <v>9.3713681986265188E-2</v>
      </c>
      <c r="O42" s="24">
        <f t="shared" si="7"/>
        <v>1.3206550449022716E-2</v>
      </c>
      <c r="P42" s="24">
        <f t="shared" si="7"/>
        <v>1.5425250924458532E-2</v>
      </c>
      <c r="Q42" s="24"/>
      <c r="R42" s="95">
        <f t="shared" si="1"/>
        <v>0.18700475435816163</v>
      </c>
      <c r="S42" s="24">
        <f t="shared" si="3"/>
        <v>0.91875330163761226</v>
      </c>
      <c r="T42" s="24">
        <f t="shared" si="3"/>
        <v>4.7649234020073955E-2</v>
      </c>
      <c r="U42" s="24"/>
      <c r="V42" s="24">
        <f t="shared" si="4"/>
        <v>1.0353935552033809E-2</v>
      </c>
      <c r="W42" s="24">
        <f t="shared" si="4"/>
        <v>1.2361331220285262E-2</v>
      </c>
      <c r="X42" s="41">
        <f t="shared" si="4"/>
        <v>1.0882197569994718E-2</v>
      </c>
      <c r="Y42" s="55"/>
      <c r="Z42" s="40">
        <f t="shared" si="8"/>
        <v>1</v>
      </c>
      <c r="AA42" s="10"/>
    </row>
    <row r="43" spans="1:27" s="22" customFormat="1" x14ac:dyDescent="0.25">
      <c r="A43" s="64" t="s">
        <v>74</v>
      </c>
      <c r="B43" s="24">
        <f t="shared" si="5"/>
        <v>0.80631036703155179</v>
      </c>
      <c r="C43" s="24">
        <f t="shared" si="5"/>
        <v>9.1307147456535731E-2</v>
      </c>
      <c r="D43" s="24"/>
      <c r="E43" s="24">
        <f t="shared" si="6"/>
        <v>7.1088216355441075E-2</v>
      </c>
      <c r="F43" s="24">
        <f t="shared" si="6"/>
        <v>1.0431423052157116E-2</v>
      </c>
      <c r="G43" s="41">
        <f t="shared" si="6"/>
        <v>2.0862846104314232E-2</v>
      </c>
      <c r="H43" s="55"/>
      <c r="I43" s="41"/>
      <c r="J43" s="41"/>
      <c r="K43" s="24">
        <f t="shared" si="7"/>
        <v>0.637862202189311</v>
      </c>
      <c r="L43" s="24">
        <f t="shared" si="7"/>
        <v>0.1201545396007727</v>
      </c>
      <c r="M43" s="24">
        <f t="shared" si="7"/>
        <v>9.4011590470057957E-2</v>
      </c>
      <c r="N43" s="24">
        <f t="shared" si="7"/>
        <v>0.11320025756600129</v>
      </c>
      <c r="O43" s="24">
        <f t="shared" si="7"/>
        <v>1.4810045074050225E-2</v>
      </c>
      <c r="P43" s="24">
        <f t="shared" si="7"/>
        <v>1.9961365099806824E-2</v>
      </c>
      <c r="Q43" s="24"/>
      <c r="R43" s="95">
        <f t="shared" si="1"/>
        <v>0.18737926593689633</v>
      </c>
      <c r="S43" s="24">
        <f t="shared" si="3"/>
        <v>0.91925305859626527</v>
      </c>
      <c r="T43" s="24">
        <f t="shared" si="3"/>
        <v>4.4172569220862844E-2</v>
      </c>
      <c r="U43" s="24"/>
      <c r="V43" s="24">
        <f t="shared" si="4"/>
        <v>1.2234385061171926E-2</v>
      </c>
      <c r="W43" s="24">
        <f t="shared" si="4"/>
        <v>1.3779781068898905E-2</v>
      </c>
      <c r="X43" s="41">
        <f t="shared" si="4"/>
        <v>1.056020605280103E-2</v>
      </c>
      <c r="Y43" s="55"/>
      <c r="Z43" s="40">
        <f t="shared" si="8"/>
        <v>1</v>
      </c>
      <c r="AA43" s="10"/>
    </row>
    <row r="44" spans="1:27" s="22" customFormat="1" x14ac:dyDescent="0.25">
      <c r="A44" s="64" t="s">
        <v>75</v>
      </c>
      <c r="B44" s="24">
        <f t="shared" si="5"/>
        <v>0.80336266911861287</v>
      </c>
      <c r="C44" s="24">
        <f t="shared" si="5"/>
        <v>9.3392880598975436E-2</v>
      </c>
      <c r="D44" s="24"/>
      <c r="E44" s="24">
        <f t="shared" si="6"/>
        <v>6.8304216471824511E-2</v>
      </c>
      <c r="F44" s="24">
        <f t="shared" si="6"/>
        <v>1.9703139366872454E-2</v>
      </c>
      <c r="G44" s="41">
        <f t="shared" si="6"/>
        <v>1.5237094443714698E-2</v>
      </c>
      <c r="H44" s="55"/>
      <c r="I44" s="41"/>
      <c r="J44" s="41"/>
      <c r="K44" s="24">
        <f t="shared" si="7"/>
        <v>0.61736503349533689</v>
      </c>
      <c r="L44" s="24">
        <f t="shared" si="7"/>
        <v>0.13358728490739524</v>
      </c>
      <c r="M44" s="24">
        <f t="shared" si="7"/>
        <v>9.8121634047024828E-2</v>
      </c>
      <c r="N44" s="24">
        <f t="shared" si="7"/>
        <v>0.10626559831866544</v>
      </c>
      <c r="O44" s="24">
        <f t="shared" si="7"/>
        <v>1.2478654932352555E-2</v>
      </c>
      <c r="P44" s="24">
        <f t="shared" si="7"/>
        <v>3.2181794299225013E-2</v>
      </c>
      <c r="Q44" s="24"/>
      <c r="R44" s="95">
        <f t="shared" si="1"/>
        <v>0.20267962695389466</v>
      </c>
      <c r="S44" s="24">
        <f t="shared" si="3"/>
        <v>0.91987389990805202</v>
      </c>
      <c r="T44" s="24">
        <f t="shared" si="3"/>
        <v>4.8207014317614608E-2</v>
      </c>
      <c r="U44" s="24"/>
      <c r="V44" s="24">
        <f t="shared" ref="V44:W52" si="9">W21/$Z21</f>
        <v>1.300407198213582E-2</v>
      </c>
      <c r="W44" s="24">
        <f t="shared" si="9"/>
        <v>9.3261526336529624E-3</v>
      </c>
      <c r="X44" s="41">
        <f t="shared" ref="X44:X52" si="10">X21/$Z21</f>
        <v>9.3261526336529624E-3</v>
      </c>
      <c r="Y44" s="55"/>
      <c r="Z44" s="40">
        <f t="shared" si="8"/>
        <v>1</v>
      </c>
      <c r="AA44" s="10"/>
    </row>
    <row r="45" spans="1:27" s="22" customFormat="1" x14ac:dyDescent="0.25">
      <c r="A45" s="64" t="s">
        <v>76</v>
      </c>
      <c r="B45" s="24">
        <f t="shared" si="5"/>
        <v>0.81021605761536408</v>
      </c>
      <c r="C45" s="24">
        <f t="shared" si="5"/>
        <v>9.3491597759402509E-2</v>
      </c>
      <c r="D45" s="24"/>
      <c r="E45" s="24">
        <f t="shared" si="6"/>
        <v>6.7351293678314217E-2</v>
      </c>
      <c r="F45" s="24">
        <f t="shared" si="6"/>
        <v>7.7353961056281671E-3</v>
      </c>
      <c r="G45" s="41">
        <f t="shared" si="6"/>
        <v>2.120565484129101E-2</v>
      </c>
      <c r="H45" s="55"/>
      <c r="I45" s="41"/>
      <c r="J45" s="41"/>
      <c r="K45" s="24">
        <f t="shared" si="7"/>
        <v>0.62189917311283005</v>
      </c>
      <c r="L45" s="24">
        <f t="shared" si="7"/>
        <v>0.13563616964523872</v>
      </c>
      <c r="M45" s="24">
        <f t="shared" si="7"/>
        <v>0.10256068284875967</v>
      </c>
      <c r="N45" s="24">
        <f t="shared" si="7"/>
        <v>0.11149639903974393</v>
      </c>
      <c r="O45" s="24">
        <f t="shared" si="7"/>
        <v>1.4003734329154442E-2</v>
      </c>
      <c r="P45" s="24">
        <f t="shared" si="7"/>
        <v>1.440384102427314E-2</v>
      </c>
      <c r="Q45" s="24"/>
      <c r="R45" s="95">
        <v>0.20005334755934917</v>
      </c>
      <c r="S45" s="24">
        <f t="shared" si="3"/>
        <v>0.92131234995998934</v>
      </c>
      <c r="T45" s="24">
        <f t="shared" si="3"/>
        <v>4.2811416377700723E-2</v>
      </c>
      <c r="U45" s="24"/>
      <c r="V45" s="24">
        <f t="shared" si="9"/>
        <v>1.3336889837289943E-2</v>
      </c>
      <c r="W45" s="24">
        <f t="shared" si="9"/>
        <v>9.7359295812216584E-3</v>
      </c>
      <c r="X45" s="41">
        <f t="shared" si="10"/>
        <v>9.7359295812216584E-3</v>
      </c>
      <c r="Y45" s="55"/>
      <c r="Z45" s="40">
        <f t="shared" si="8"/>
        <v>1</v>
      </c>
      <c r="AA45" s="10"/>
    </row>
    <row r="46" spans="1:27" s="22" customFormat="1" x14ac:dyDescent="0.25">
      <c r="A46" s="64" t="s">
        <v>77</v>
      </c>
      <c r="B46" s="24">
        <f t="shared" si="5"/>
        <v>0.81240389543823677</v>
      </c>
      <c r="C46" s="24">
        <f t="shared" si="5"/>
        <v>9.9948744233726294E-2</v>
      </c>
      <c r="D46" s="24"/>
      <c r="E46" s="24">
        <f t="shared" si="6"/>
        <v>6.7145053818554581E-2</v>
      </c>
      <c r="F46" s="24">
        <f t="shared" si="6"/>
        <v>7.3466598325644967E-3</v>
      </c>
      <c r="G46" s="41">
        <f t="shared" si="6"/>
        <v>1.315564667691782E-2</v>
      </c>
      <c r="H46" s="55"/>
      <c r="I46" s="41"/>
      <c r="J46" s="41"/>
      <c r="K46" s="24">
        <f t="shared" si="7"/>
        <v>0.61831539381513756</v>
      </c>
      <c r="L46" s="24">
        <f t="shared" si="7"/>
        <v>0.12591833247907055</v>
      </c>
      <c r="M46" s="24">
        <f t="shared" si="7"/>
        <v>0.10627028874081668</v>
      </c>
      <c r="N46" s="24">
        <f t="shared" si="7"/>
        <v>0.11549632667008372</v>
      </c>
      <c r="O46" s="24">
        <f t="shared" si="7"/>
        <v>1.7426960533059969E-2</v>
      </c>
      <c r="P46" s="24">
        <f t="shared" si="7"/>
        <v>1.657269776183154E-2</v>
      </c>
      <c r="Q46" s="24"/>
      <c r="R46" s="95">
        <v>0.18930463010422005</v>
      </c>
      <c r="S46" s="24">
        <f t="shared" si="3"/>
        <v>0.91371946010592864</v>
      </c>
      <c r="T46" s="24">
        <f t="shared" si="3"/>
        <v>4.527592687510678E-2</v>
      </c>
      <c r="U46" s="24"/>
      <c r="V46" s="24">
        <f t="shared" si="9"/>
        <v>1.4180762002391935E-2</v>
      </c>
      <c r="W46" s="24">
        <f t="shared" si="9"/>
        <v>1.2643089014180762E-2</v>
      </c>
      <c r="X46" s="41">
        <f t="shared" si="10"/>
        <v>1.2643089014180762E-2</v>
      </c>
      <c r="Y46" s="55"/>
      <c r="Z46" s="40">
        <f t="shared" si="8"/>
        <v>1</v>
      </c>
      <c r="AA46" s="10"/>
    </row>
    <row r="47" spans="1:27" s="22" customFormat="1" x14ac:dyDescent="0.25">
      <c r="A47" s="23" t="s">
        <v>95</v>
      </c>
      <c r="B47" s="24">
        <f t="shared" si="5"/>
        <v>0.7497123130034522</v>
      </c>
      <c r="C47" s="24">
        <f t="shared" si="5"/>
        <v>0.10529344073647871</v>
      </c>
      <c r="D47" s="24"/>
      <c r="E47" s="24">
        <f t="shared" si="6"/>
        <v>7.1921749136939009E-2</v>
      </c>
      <c r="F47" s="24">
        <f t="shared" si="6"/>
        <v>1.6685845799769849E-2</v>
      </c>
      <c r="G47" s="41">
        <f t="shared" si="6"/>
        <v>4.6029919447640967E-3</v>
      </c>
      <c r="H47" s="55">
        <f t="shared" ref="H47:J52" si="11">H24/$Z24</f>
        <v>5.1783659378596088E-2</v>
      </c>
      <c r="I47" s="24">
        <f t="shared" si="11"/>
        <v>0.34349827387802073</v>
      </c>
      <c r="J47" s="24">
        <f t="shared" si="11"/>
        <v>0.1714614499424626</v>
      </c>
      <c r="K47" s="24"/>
      <c r="L47" s="24">
        <f t="shared" ref="L47:Q52" si="12">L24/$Z24</f>
        <v>0.13463751438434982</v>
      </c>
      <c r="M47" s="24">
        <f t="shared" si="12"/>
        <v>0.11565017261219793</v>
      </c>
      <c r="N47" s="24">
        <f t="shared" si="12"/>
        <v>0.14269275028768699</v>
      </c>
      <c r="O47" s="24">
        <f t="shared" si="12"/>
        <v>1.6685845799769849E-2</v>
      </c>
      <c r="P47" s="24">
        <f t="shared" si="12"/>
        <v>2.3590333716915997E-2</v>
      </c>
      <c r="Q47" s="55">
        <f t="shared" si="12"/>
        <v>5.1783659378596088E-2</v>
      </c>
      <c r="R47" s="95">
        <v>0.23993095512082854</v>
      </c>
      <c r="S47" s="24">
        <f t="shared" si="3"/>
        <v>0.86075949367088611</v>
      </c>
      <c r="T47" s="24">
        <f t="shared" si="3"/>
        <v>4.7756041426927506E-2</v>
      </c>
      <c r="U47" s="24"/>
      <c r="V47" s="24">
        <f t="shared" si="9"/>
        <v>1.3808975834292289E-2</v>
      </c>
      <c r="W47" s="24">
        <f t="shared" si="9"/>
        <v>1.0932105868814729E-2</v>
      </c>
      <c r="X47" s="41">
        <f t="shared" si="10"/>
        <v>1.0932105868814729E-2</v>
      </c>
      <c r="Y47" s="55">
        <f t="shared" ref="Y47:Y52" si="13">Y24/$Z24</f>
        <v>5.1783659378596088E-2</v>
      </c>
      <c r="Z47" s="40">
        <f t="shared" si="8"/>
        <v>1</v>
      </c>
    </row>
    <row r="48" spans="1:27" s="22" customFormat="1" x14ac:dyDescent="0.25">
      <c r="A48" s="64" t="s">
        <v>96</v>
      </c>
      <c r="B48" s="24">
        <f t="shared" si="5"/>
        <v>0.76176336226587482</v>
      </c>
      <c r="C48" s="24">
        <f t="shared" si="5"/>
        <v>9.9817268158976707E-2</v>
      </c>
      <c r="D48" s="24"/>
      <c r="E48" s="24">
        <f t="shared" si="6"/>
        <v>6.8981269986295113E-2</v>
      </c>
      <c r="F48" s="24">
        <f t="shared" si="6"/>
        <v>1.6217450890817726E-2</v>
      </c>
      <c r="G48" s="41">
        <f t="shared" si="6"/>
        <v>3.6546368204659662E-3</v>
      </c>
      <c r="H48" s="55">
        <f t="shared" si="11"/>
        <v>4.956601187756967E-2</v>
      </c>
      <c r="I48" s="24">
        <f t="shared" si="11"/>
        <v>0.35358611238008225</v>
      </c>
      <c r="J48" s="24">
        <f t="shared" si="11"/>
        <v>0.14435815440840566</v>
      </c>
      <c r="K48" s="24"/>
      <c r="L48" s="24">
        <f t="shared" si="12"/>
        <v>0.12905436272270443</v>
      </c>
      <c r="M48" s="24">
        <f t="shared" si="12"/>
        <v>0.10529922338967565</v>
      </c>
      <c r="N48" s="24">
        <f t="shared" si="12"/>
        <v>0.15212425765189586</v>
      </c>
      <c r="O48" s="24">
        <f t="shared" si="12"/>
        <v>2.4897213339424396E-2</v>
      </c>
      <c r="P48" s="24">
        <f t="shared" si="12"/>
        <v>4.1114664230242119E-2</v>
      </c>
      <c r="Q48" s="55">
        <f t="shared" si="12"/>
        <v>4.956601187756967E-2</v>
      </c>
      <c r="R48" s="55">
        <v>0.26884422110552764</v>
      </c>
      <c r="S48" s="24">
        <f t="shared" si="3"/>
        <v>0.86317953403380543</v>
      </c>
      <c r="T48" s="24">
        <f t="shared" si="3"/>
        <v>4.7967108268615805E-2</v>
      </c>
      <c r="U48" s="24"/>
      <c r="V48" s="24">
        <f t="shared" si="9"/>
        <v>1.2334399269072635E-2</v>
      </c>
      <c r="W48" s="24">
        <f t="shared" si="9"/>
        <v>1.3248058474189127E-2</v>
      </c>
      <c r="X48" s="41">
        <f t="shared" si="10"/>
        <v>1.3248058474189127E-2</v>
      </c>
      <c r="Y48" s="55">
        <f t="shared" si="13"/>
        <v>4.956601187756967E-2</v>
      </c>
      <c r="Z48" s="40">
        <f t="shared" si="8"/>
        <v>1</v>
      </c>
    </row>
    <row r="49" spans="1:28" s="22" customFormat="1" x14ac:dyDescent="0.25">
      <c r="A49" s="64" t="s">
        <v>97</v>
      </c>
      <c r="B49" s="24">
        <f t="shared" si="5"/>
        <v>0.80610236220472442</v>
      </c>
      <c r="C49" s="24">
        <f t="shared" si="5"/>
        <v>7.4557086614173235E-2</v>
      </c>
      <c r="D49" s="24"/>
      <c r="E49" s="24">
        <f t="shared" si="6"/>
        <v>5.3641732283464569E-2</v>
      </c>
      <c r="F49" s="24">
        <f t="shared" si="6"/>
        <v>8.3661417322834653E-3</v>
      </c>
      <c r="G49" s="41">
        <f t="shared" si="6"/>
        <v>2.2145669291338582E-3</v>
      </c>
      <c r="H49" s="55">
        <f t="shared" si="11"/>
        <v>5.5118110236220472E-2</v>
      </c>
      <c r="I49" s="24">
        <f t="shared" si="11"/>
        <v>0.34940944881889763</v>
      </c>
      <c r="J49" s="24">
        <f t="shared" si="11"/>
        <v>0.15600393700787402</v>
      </c>
      <c r="K49" s="24"/>
      <c r="L49" s="24">
        <f t="shared" si="12"/>
        <v>0.12795275590551181</v>
      </c>
      <c r="M49" s="24">
        <f t="shared" si="12"/>
        <v>0.1062992125984252</v>
      </c>
      <c r="N49" s="24">
        <f t="shared" si="12"/>
        <v>0.14616141732283464</v>
      </c>
      <c r="O49" s="24">
        <f t="shared" si="12"/>
        <v>2.2637795275590553E-2</v>
      </c>
      <c r="P49" s="24">
        <f t="shared" si="12"/>
        <v>3.6417322834645667E-2</v>
      </c>
      <c r="Q49" s="55">
        <f t="shared" si="12"/>
        <v>5.5118110236220472E-2</v>
      </c>
      <c r="R49" s="55">
        <v>0.25418307086614172</v>
      </c>
      <c r="S49" s="24">
        <f t="shared" si="3"/>
        <v>0.84817913385826771</v>
      </c>
      <c r="T49" s="24">
        <f t="shared" si="3"/>
        <v>5.1673228346456691E-2</v>
      </c>
      <c r="U49" s="24"/>
      <c r="V49" s="24">
        <f t="shared" si="9"/>
        <v>1.4763779527559055E-2</v>
      </c>
      <c r="W49" s="24">
        <f t="shared" si="9"/>
        <v>1.5255905511811024E-2</v>
      </c>
      <c r="X49" s="41">
        <f t="shared" si="10"/>
        <v>1.5255905511811024E-2</v>
      </c>
      <c r="Y49" s="55">
        <f t="shared" si="13"/>
        <v>5.5118110236220472E-2</v>
      </c>
      <c r="Z49" s="40">
        <f t="shared" si="8"/>
        <v>1</v>
      </c>
    </row>
    <row r="50" spans="1:28" s="22" customFormat="1" x14ac:dyDescent="0.25">
      <c r="A50" s="64" t="s">
        <v>98</v>
      </c>
      <c r="B50" s="24">
        <f t="shared" si="5"/>
        <v>0.78897058823529409</v>
      </c>
      <c r="C50" s="24">
        <f t="shared" si="5"/>
        <v>7.7757352941176472E-2</v>
      </c>
      <c r="D50" s="24"/>
      <c r="E50" s="24">
        <f t="shared" si="6"/>
        <v>5.2022058823529414E-2</v>
      </c>
      <c r="F50" s="24">
        <f t="shared" si="6"/>
        <v>8.6397058823529417E-3</v>
      </c>
      <c r="G50" s="41">
        <f t="shared" si="6"/>
        <v>3.6764705882352941E-3</v>
      </c>
      <c r="H50" s="55">
        <f t="shared" si="11"/>
        <v>6.893382352941177E-2</v>
      </c>
      <c r="I50" s="24">
        <f t="shared" si="11"/>
        <v>0.36268382352941175</v>
      </c>
      <c r="J50" s="24">
        <f t="shared" si="11"/>
        <v>0.16231617647058824</v>
      </c>
      <c r="K50" s="24"/>
      <c r="L50" s="24">
        <f t="shared" si="12"/>
        <v>0.12536764705882353</v>
      </c>
      <c r="M50" s="24">
        <f t="shared" si="12"/>
        <v>9.3566176470588236E-2</v>
      </c>
      <c r="N50" s="24">
        <f t="shared" si="12"/>
        <v>0.13529411764705881</v>
      </c>
      <c r="O50" s="24">
        <f t="shared" si="12"/>
        <v>1.9485294117647059E-2</v>
      </c>
      <c r="P50" s="24">
        <f t="shared" si="12"/>
        <v>3.2352941176470591E-2</v>
      </c>
      <c r="Q50" s="55">
        <f t="shared" si="12"/>
        <v>6.893382352941177E-2</v>
      </c>
      <c r="R50" s="55">
        <f>R27/$Z27</f>
        <v>0.23529411764705882</v>
      </c>
      <c r="S50" s="24">
        <f t="shared" si="3"/>
        <v>0.83125000000000004</v>
      </c>
      <c r="T50" s="24">
        <f t="shared" si="3"/>
        <v>5.9191176470588233E-2</v>
      </c>
      <c r="U50" s="24"/>
      <c r="V50" s="24">
        <f t="shared" si="9"/>
        <v>1.3786764705882353E-2</v>
      </c>
      <c r="W50" s="24">
        <f t="shared" si="9"/>
        <v>1.2132352941176471E-2</v>
      </c>
      <c r="X50" s="41">
        <f t="shared" si="10"/>
        <v>1.2132352941176471E-2</v>
      </c>
      <c r="Y50" s="55">
        <f t="shared" si="13"/>
        <v>6.893382352941177E-2</v>
      </c>
      <c r="Z50" s="40">
        <f t="shared" si="8"/>
        <v>1</v>
      </c>
      <c r="AB50" s="156"/>
    </row>
    <row r="51" spans="1:28" s="22" customFormat="1" x14ac:dyDescent="0.25">
      <c r="A51" s="64" t="s">
        <v>99</v>
      </c>
      <c r="B51" s="24">
        <f t="shared" si="5"/>
        <v>0.78943661971830981</v>
      </c>
      <c r="C51" s="24">
        <f t="shared" si="5"/>
        <v>7.464788732394366E-2</v>
      </c>
      <c r="D51" s="24"/>
      <c r="E51" s="24">
        <f t="shared" si="6"/>
        <v>5.3380281690140842E-2</v>
      </c>
      <c r="F51" s="24">
        <f t="shared" si="6"/>
        <v>9.2957746478873234E-3</v>
      </c>
      <c r="G51" s="41">
        <f t="shared" si="6"/>
        <v>3.5211267605633804E-3</v>
      </c>
      <c r="H51" s="55">
        <f t="shared" si="11"/>
        <v>6.9718309859154934E-2</v>
      </c>
      <c r="I51" s="24">
        <f t="shared" si="11"/>
        <v>0.36704225352112674</v>
      </c>
      <c r="J51" s="24">
        <f t="shared" si="11"/>
        <v>0.15450704225352113</v>
      </c>
      <c r="K51" s="24"/>
      <c r="L51" s="24">
        <f t="shared" si="12"/>
        <v>0.12507042253521128</v>
      </c>
      <c r="M51" s="24">
        <f t="shared" si="12"/>
        <v>0.1</v>
      </c>
      <c r="N51" s="24">
        <f t="shared" si="12"/>
        <v>0.13183098591549297</v>
      </c>
      <c r="O51" s="24">
        <f t="shared" si="12"/>
        <v>2.3380281690140847E-2</v>
      </c>
      <c r="P51" s="24">
        <f t="shared" si="12"/>
        <v>2.8450704225352112E-2</v>
      </c>
      <c r="Q51" s="55">
        <f t="shared" si="12"/>
        <v>6.9718309859154934E-2</v>
      </c>
      <c r="R51" s="55">
        <f>R28/$Z28</f>
        <v>0.22774647887323943</v>
      </c>
      <c r="S51" s="24">
        <f t="shared" si="3"/>
        <v>0.83436619718309857</v>
      </c>
      <c r="T51" s="24">
        <f t="shared" si="3"/>
        <v>5.2253521126760565E-2</v>
      </c>
      <c r="U51" s="24"/>
      <c r="V51" s="24">
        <f t="shared" si="9"/>
        <v>1.1690140845070423E-2</v>
      </c>
      <c r="W51" s="24">
        <f t="shared" si="9"/>
        <v>1.1408450704225352E-2</v>
      </c>
      <c r="X51" s="41">
        <f t="shared" si="10"/>
        <v>1.1408450704225352E-2</v>
      </c>
      <c r="Y51" s="55">
        <f t="shared" si="13"/>
        <v>6.9718309859154934E-2</v>
      </c>
      <c r="Z51" s="40">
        <f t="shared" si="8"/>
        <v>1</v>
      </c>
      <c r="AB51" s="156"/>
    </row>
    <row r="52" spans="1:28" s="22" customFormat="1" x14ac:dyDescent="0.25">
      <c r="A52" s="64" t="s">
        <v>479</v>
      </c>
      <c r="B52" s="24">
        <f t="shared" si="5"/>
        <v>0.79676577986437136</v>
      </c>
      <c r="C52" s="24">
        <f t="shared" si="5"/>
        <v>6.3641105894627015E-2</v>
      </c>
      <c r="D52" s="24"/>
      <c r="E52" s="24">
        <f t="shared" si="6"/>
        <v>3.9853938445487742E-2</v>
      </c>
      <c r="F52" s="24">
        <f t="shared" si="6"/>
        <v>5.2164840897235268E-3</v>
      </c>
      <c r="G52" s="41">
        <f t="shared" si="6"/>
        <v>5.2164840897235268E-3</v>
      </c>
      <c r="H52" s="55">
        <f t="shared" si="11"/>
        <v>8.9306207616066766E-2</v>
      </c>
      <c r="I52" s="24">
        <f t="shared" si="11"/>
        <v>0.41408450704225352</v>
      </c>
      <c r="J52" s="24">
        <f t="shared" si="11"/>
        <v>0.14804381846635367</v>
      </c>
      <c r="K52" s="24"/>
      <c r="L52" s="24">
        <f t="shared" si="12"/>
        <v>0.11163275952008346</v>
      </c>
      <c r="M52" s="24">
        <f t="shared" si="12"/>
        <v>8.8575899843505473E-2</v>
      </c>
      <c r="N52" s="24">
        <f t="shared" si="12"/>
        <v>0.11006781429316641</v>
      </c>
      <c r="O52" s="24">
        <f t="shared" si="12"/>
        <v>1.9405320813771519E-2</v>
      </c>
      <c r="P52" s="24">
        <f t="shared" si="12"/>
        <v>1.8883672404799167E-2</v>
      </c>
      <c r="Q52" s="55">
        <f t="shared" si="12"/>
        <v>8.9306207616066766E-2</v>
      </c>
      <c r="R52" s="55">
        <f>R29/$Z29</f>
        <v>0.20719874804381846</v>
      </c>
      <c r="S52" s="24">
        <f t="shared" si="3"/>
        <v>0.83234220135628589</v>
      </c>
      <c r="T52" s="24">
        <f t="shared" si="3"/>
        <v>4.4131455399061034E-2</v>
      </c>
      <c r="U52" s="24"/>
      <c r="V52" s="24">
        <f t="shared" si="9"/>
        <v>1.2206572769953052E-2</v>
      </c>
      <c r="W52" s="24">
        <f t="shared" si="9"/>
        <v>8.7636932707355238E-3</v>
      </c>
      <c r="X52" s="41">
        <f t="shared" si="10"/>
        <v>8.7636932707355238E-3</v>
      </c>
      <c r="Y52" s="55">
        <f t="shared" si="13"/>
        <v>8.9306207616066766E-2</v>
      </c>
      <c r="Z52" s="40">
        <f t="shared" si="8"/>
        <v>1</v>
      </c>
      <c r="AB52" s="156"/>
    </row>
    <row r="53" spans="1:28" s="22" customFormat="1" x14ac:dyDescent="0.25">
      <c r="A53" s="64"/>
      <c r="B53" s="24"/>
      <c r="C53" s="24"/>
      <c r="D53" s="24"/>
      <c r="E53" s="24"/>
      <c r="F53" s="24"/>
      <c r="G53" s="41"/>
      <c r="H53" s="41"/>
      <c r="I53" s="24"/>
      <c r="J53" s="24"/>
      <c r="K53" s="24"/>
      <c r="L53" s="24"/>
      <c r="M53" s="24"/>
      <c r="N53" s="24"/>
      <c r="O53" s="24"/>
      <c r="P53" s="24"/>
      <c r="Q53" s="41"/>
      <c r="R53" s="41"/>
      <c r="S53" s="24"/>
      <c r="T53" s="24"/>
      <c r="U53" s="24"/>
      <c r="V53" s="24"/>
      <c r="W53" s="24"/>
      <c r="X53" s="41"/>
      <c r="Y53" s="41"/>
      <c r="Z53" s="40"/>
      <c r="AB53" s="156"/>
    </row>
    <row r="54" spans="1:28" s="22" customFormat="1" x14ac:dyDescent="0.25">
      <c r="A54" s="209" t="s">
        <v>101</v>
      </c>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10"/>
    </row>
    <row r="55" spans="1:28" s="22" customFormat="1" x14ac:dyDescent="0.25">
      <c r="A55" s="64" t="s">
        <v>61</v>
      </c>
      <c r="B55" s="24"/>
      <c r="C55" s="24"/>
      <c r="D55" s="24">
        <v>2.5359147418170025E-2</v>
      </c>
      <c r="E55" s="24">
        <v>-2.0198946173631424E-2</v>
      </c>
      <c r="F55" s="24">
        <v>-2.590569711863876E-3</v>
      </c>
      <c r="G55" s="41">
        <v>-2.5696315326747161E-3</v>
      </c>
      <c r="H55" s="155"/>
      <c r="I55" s="41"/>
      <c r="J55" s="41"/>
      <c r="K55" s="24">
        <v>1.4616820163726896E-2</v>
      </c>
      <c r="L55" s="24">
        <v>-9.7891380313202547E-3</v>
      </c>
      <c r="M55" s="24">
        <v>-5.3636325769803456E-3</v>
      </c>
      <c r="N55" s="24">
        <v>2.8498981727627382E-4</v>
      </c>
      <c r="O55" s="24">
        <v>-4.3538767987123111E-4</v>
      </c>
      <c r="P55" s="41">
        <v>6.8634830716866706E-4</v>
      </c>
      <c r="Q55" s="55"/>
      <c r="R55" s="95">
        <f t="shared" ref="R55:X69" si="14">R32-R31</f>
        <v>8.3422466257175865E-3</v>
      </c>
      <c r="S55" s="24"/>
      <c r="T55" s="24"/>
      <c r="U55" s="24">
        <f>U32-U31</f>
        <v>7.1675887399456073E-3</v>
      </c>
      <c r="V55" s="24">
        <f t="shared" ref="V55:X55" si="15">V32-V31</f>
        <v>-5.1351349341060976E-3</v>
      </c>
      <c r="W55" s="24">
        <f t="shared" si="15"/>
        <v>8.5039503612672693E-4</v>
      </c>
      <c r="X55" s="41">
        <f t="shared" si="15"/>
        <v>-2.8828488419662106E-3</v>
      </c>
      <c r="Y55" s="55"/>
      <c r="Z55" s="25">
        <v>0</v>
      </c>
      <c r="AA55" s="10"/>
    </row>
    <row r="56" spans="1:28" s="22" customFormat="1" x14ac:dyDescent="0.25">
      <c r="A56" s="64" t="s">
        <v>62</v>
      </c>
      <c r="B56" s="24">
        <v>0.54115076474872537</v>
      </c>
      <c r="C56" s="24">
        <v>8.6525855790240344E-2</v>
      </c>
      <c r="D56" s="24">
        <v>-0.62335661016479693</v>
      </c>
      <c r="E56" s="24">
        <v>-1.0841384120597194E-2</v>
      </c>
      <c r="F56" s="24">
        <v>2.3907171333049215E-3</v>
      </c>
      <c r="G56" s="41">
        <v>4.1306566131234512E-3</v>
      </c>
      <c r="H56" s="55"/>
      <c r="I56" s="41"/>
      <c r="J56" s="41"/>
      <c r="K56" s="24">
        <v>3.655509609010954E-3</v>
      </c>
      <c r="L56" s="24">
        <v>-3.3218743252541039E-3</v>
      </c>
      <c r="M56" s="24">
        <v>7.0340389824501137E-4</v>
      </c>
      <c r="N56" s="24">
        <v>2.1369025174355905E-3</v>
      </c>
      <c r="O56" s="24">
        <v>-2.5522469706860491E-3</v>
      </c>
      <c r="P56" s="41">
        <v>-6.2169472875136557E-4</v>
      </c>
      <c r="Q56" s="55"/>
      <c r="R56" s="95">
        <f t="shared" si="14"/>
        <v>-2.6274093346116134E-3</v>
      </c>
      <c r="S56" s="24">
        <f t="shared" si="14"/>
        <v>0.62636562272396212</v>
      </c>
      <c r="T56" s="24">
        <f t="shared" si="14"/>
        <v>6.0742898761835397E-2</v>
      </c>
      <c r="U56" s="24">
        <f t="shared" si="14"/>
        <v>-0.68553640684871398</v>
      </c>
      <c r="V56" s="24">
        <f t="shared" si="14"/>
        <v>-1.2996668053666185E-3</v>
      </c>
      <c r="W56" s="24">
        <f t="shared" si="14"/>
        <v>-2.1911654635862286E-3</v>
      </c>
      <c r="X56" s="41">
        <f t="shared" si="14"/>
        <v>1.9187176318693471E-3</v>
      </c>
      <c r="Y56" s="55"/>
      <c r="Z56" s="25">
        <v>0</v>
      </c>
      <c r="AA56" s="10"/>
    </row>
    <row r="57" spans="1:28" s="22" customFormat="1" x14ac:dyDescent="0.25">
      <c r="A57" s="64" t="s">
        <v>63</v>
      </c>
      <c r="B57" s="24">
        <v>0.23196332727492963</v>
      </c>
      <c r="C57" s="24">
        <v>2.6412266234857013E-2</v>
      </c>
      <c r="D57" s="24">
        <v>-0.25010924981791699</v>
      </c>
      <c r="E57" s="24">
        <v>-1.2656569607193413E-3</v>
      </c>
      <c r="F57" s="24">
        <v>-4.7170456504453352E-3</v>
      </c>
      <c r="G57" s="41">
        <v>-2.2836410807049352E-3</v>
      </c>
      <c r="H57" s="55"/>
      <c r="I57" s="41"/>
      <c r="J57" s="41"/>
      <c r="K57" s="24">
        <v>-7.7832261740692354E-3</v>
      </c>
      <c r="L57" s="24">
        <v>3.6125189082182874E-3</v>
      </c>
      <c r="M57" s="24">
        <v>-1.2585133599516407E-3</v>
      </c>
      <c r="N57" s="24">
        <v>3.8469550769412997E-3</v>
      </c>
      <c r="O57" s="24">
        <v>3.25603221932031E-3</v>
      </c>
      <c r="P57" s="41">
        <v>-1.673766670459079E-3</v>
      </c>
      <c r="Q57" s="55"/>
      <c r="R57" s="95">
        <f t="shared" si="14"/>
        <v>-6.1986914814346761E-3</v>
      </c>
      <c r="S57" s="24">
        <f t="shared" si="14"/>
        <v>0.28363005014492582</v>
      </c>
      <c r="T57" s="24">
        <f t="shared" si="14"/>
        <v>-7.086472972133967E-3</v>
      </c>
      <c r="U57" s="24">
        <f t="shared" si="14"/>
        <v>-0.27021121631463946</v>
      </c>
      <c r="V57" s="24">
        <f t="shared" si="14"/>
        <v>-3.1790073945722717E-3</v>
      </c>
      <c r="W57" s="24">
        <f t="shared" si="14"/>
        <v>-1.1611082624252162E-3</v>
      </c>
      <c r="X57" s="41">
        <f t="shared" si="14"/>
        <v>-1.9922452011548689E-3</v>
      </c>
      <c r="Y57" s="55"/>
      <c r="Z57" s="25">
        <v>0</v>
      </c>
      <c r="AA57" s="10"/>
    </row>
    <row r="58" spans="1:28" s="22" customFormat="1" x14ac:dyDescent="0.25">
      <c r="A58" s="64" t="s">
        <v>64</v>
      </c>
      <c r="B58" s="24">
        <v>-1.3124437297158176E-2</v>
      </c>
      <c r="C58" s="24">
        <v>-7.6749641303605204E-3</v>
      </c>
      <c r="D58" s="24"/>
      <c r="E58" s="24">
        <v>4.7942202853496624E-3</v>
      </c>
      <c r="F58" s="24">
        <v>4.7200030574737354E-3</v>
      </c>
      <c r="G58" s="41">
        <v>1.1285178084695268E-2</v>
      </c>
      <c r="H58" s="55"/>
      <c r="I58" s="41"/>
      <c r="J58" s="41"/>
      <c r="K58" s="24">
        <v>-1.9818573850776788E-2</v>
      </c>
      <c r="L58" s="24">
        <v>-2.0995697508485456E-3</v>
      </c>
      <c r="M58" s="24">
        <v>6.6792520731348698E-3</v>
      </c>
      <c r="N58" s="24">
        <v>5.8486495663384319E-3</v>
      </c>
      <c r="O58" s="24">
        <v>3.153271594821162E-3</v>
      </c>
      <c r="P58" s="41">
        <v>6.2369703673308859E-3</v>
      </c>
      <c r="Q58" s="55"/>
      <c r="R58" s="95">
        <f t="shared" si="14"/>
        <v>1.4751117030831873E-2</v>
      </c>
      <c r="S58" s="24">
        <f t="shared" si="14"/>
        <v>1.4354514639194349E-2</v>
      </c>
      <c r="T58" s="24">
        <f t="shared" si="14"/>
        <v>-4.387060730862688E-3</v>
      </c>
      <c r="U58" s="24"/>
      <c r="V58" s="24">
        <f t="shared" si="14"/>
        <v>-3.0638527985313389E-3</v>
      </c>
      <c r="W58" s="24">
        <f t="shared" si="14"/>
        <v>-4.0635750854612594E-3</v>
      </c>
      <c r="X58" s="41">
        <f t="shared" si="14"/>
        <v>-2.840026024339035E-3</v>
      </c>
      <c r="Y58" s="55"/>
      <c r="Z58" s="25">
        <v>0</v>
      </c>
      <c r="AA58" s="10"/>
    </row>
    <row r="59" spans="1:28" s="22" customFormat="1" x14ac:dyDescent="0.25">
      <c r="A59" s="64" t="s">
        <v>65</v>
      </c>
      <c r="B59" s="24">
        <v>-1.2805041288561858E-2</v>
      </c>
      <c r="C59" s="24">
        <v>1.0136057593052611E-2</v>
      </c>
      <c r="D59" s="24"/>
      <c r="E59" s="24">
        <v>1.1889553962184607E-2</v>
      </c>
      <c r="F59" s="24">
        <v>4.1013583505774935E-4</v>
      </c>
      <c r="G59" s="41">
        <v>-9.6307061017330935E-3</v>
      </c>
      <c r="H59" s="55"/>
      <c r="I59" s="41"/>
      <c r="J59" s="41"/>
      <c r="K59" s="24">
        <v>-6.6520367159031979E-2</v>
      </c>
      <c r="L59" s="24">
        <v>9.5352122763432412E-3</v>
      </c>
      <c r="M59" s="24">
        <v>2.0468846211235847E-2</v>
      </c>
      <c r="N59" s="24">
        <v>2.3918650649339193E-2</v>
      </c>
      <c r="O59" s="24">
        <v>4.6622291272890304E-3</v>
      </c>
      <c r="P59" s="41">
        <v>7.935428894824726E-3</v>
      </c>
      <c r="Q59" s="55"/>
      <c r="R59" s="95">
        <f t="shared" si="14"/>
        <v>3.1136615911218635E-3</v>
      </c>
      <c r="S59" s="24">
        <f t="shared" si="14"/>
        <v>4.4110424046091001E-3</v>
      </c>
      <c r="T59" s="24">
        <f t="shared" si="14"/>
        <v>-5.7415907959006141E-3</v>
      </c>
      <c r="U59" s="24"/>
      <c r="V59" s="24">
        <f t="shared" si="14"/>
        <v>4.379527478683698E-4</v>
      </c>
      <c r="W59" s="24">
        <f t="shared" si="14"/>
        <v>1.9313282564413052E-3</v>
      </c>
      <c r="X59" s="41">
        <f t="shared" si="14"/>
        <v>-1.038732613018194E-3</v>
      </c>
      <c r="Y59" s="55"/>
      <c r="Z59" s="25">
        <v>0</v>
      </c>
      <c r="AA59" s="10"/>
    </row>
    <row r="60" spans="1:28" s="22" customFormat="1" x14ac:dyDescent="0.25">
      <c r="A60" s="64" t="s">
        <v>66</v>
      </c>
      <c r="B60" s="24">
        <f t="shared" ref="B60:C69" si="16">B37-B36</f>
        <v>1.0203020036115173E-2</v>
      </c>
      <c r="C60" s="24">
        <f t="shared" si="16"/>
        <v>2.0579486542517678E-3</v>
      </c>
      <c r="D60" s="24"/>
      <c r="E60" s="24">
        <f t="shared" ref="E60:G69" si="17">E37-E36</f>
        <v>-8.9584787688794659E-3</v>
      </c>
      <c r="F60" s="24">
        <f t="shared" si="17"/>
        <v>2.5299147243516111E-3</v>
      </c>
      <c r="G60" s="41">
        <f t="shared" si="17"/>
        <v>-5.8324046458391177E-3</v>
      </c>
      <c r="H60" s="55"/>
      <c r="I60" s="41"/>
      <c r="J60" s="41"/>
      <c r="K60" s="24">
        <f t="shared" ref="K60:P69" si="18">K37-K36</f>
        <v>1.5884177474575933E-2</v>
      </c>
      <c r="L60" s="24">
        <f t="shared" si="18"/>
        <v>1.1730417304351981E-3</v>
      </c>
      <c r="M60" s="24">
        <f t="shared" si="18"/>
        <v>-6.2854235743477899E-3</v>
      </c>
      <c r="N60" s="24">
        <f t="shared" si="18"/>
        <v>-3.2169607019001678E-3</v>
      </c>
      <c r="O60" s="24">
        <f t="shared" si="18"/>
        <v>-4.6706746417269907E-3</v>
      </c>
      <c r="P60" s="41">
        <f t="shared" si="18"/>
        <v>-2.8841602870363116E-3</v>
      </c>
      <c r="Q60" s="55"/>
      <c r="R60" s="95">
        <f t="shared" si="14"/>
        <v>-4.2654948891263922E-3</v>
      </c>
      <c r="S60" s="24">
        <f t="shared" si="14"/>
        <v>-6.610745681253638E-3</v>
      </c>
      <c r="T60" s="24">
        <f t="shared" si="14"/>
        <v>2.2879694668855588E-3</v>
      </c>
      <c r="U60" s="24"/>
      <c r="V60" s="24">
        <f t="shared" si="14"/>
        <v>3.5469331851832354E-3</v>
      </c>
      <c r="W60" s="24">
        <f t="shared" si="14"/>
        <v>-1.0968761065264232E-3</v>
      </c>
      <c r="X60" s="41">
        <f t="shared" si="14"/>
        <v>1.8727191357112115E-3</v>
      </c>
      <c r="Y60" s="55"/>
      <c r="Z60" s="25">
        <f t="shared" ref="Z60:Z69" si="19">Z37-Z36</f>
        <v>0</v>
      </c>
      <c r="AA60" s="10"/>
    </row>
    <row r="61" spans="1:28" s="22" customFormat="1" x14ac:dyDescent="0.25">
      <c r="A61" s="64" t="s">
        <v>69</v>
      </c>
      <c r="B61" s="24">
        <f t="shared" si="16"/>
        <v>1.3973575920606107E-3</v>
      </c>
      <c r="C61" s="24">
        <f t="shared" si="16"/>
        <v>-1.0188079776576597E-3</v>
      </c>
      <c r="D61" s="24"/>
      <c r="E61" s="24">
        <f t="shared" si="17"/>
        <v>6.3589531827526469E-4</v>
      </c>
      <c r="F61" s="24">
        <f t="shared" si="17"/>
        <v>-3.7558422281523465E-3</v>
      </c>
      <c r="G61" s="41">
        <f t="shared" si="17"/>
        <v>2.7413972954741309E-3</v>
      </c>
      <c r="H61" s="55"/>
      <c r="I61" s="41"/>
      <c r="J61" s="41"/>
      <c r="K61" s="24">
        <f t="shared" si="18"/>
        <v>-1.0023861665542366E-2</v>
      </c>
      <c r="L61" s="24">
        <f t="shared" si="18"/>
        <v>-2.152608072993889E-3</v>
      </c>
      <c r="M61" s="24">
        <f t="shared" si="18"/>
        <v>4.0029088938527413E-3</v>
      </c>
      <c r="N61" s="24">
        <f t="shared" si="18"/>
        <v>1.1246081209134354E-2</v>
      </c>
      <c r="O61" s="24">
        <f t="shared" si="18"/>
        <v>1.9275045320205353E-3</v>
      </c>
      <c r="P61" s="41">
        <f t="shared" si="18"/>
        <v>-5.0000248964713508E-3</v>
      </c>
      <c r="Q61" s="55"/>
      <c r="R61" s="95">
        <f t="shared" si="14"/>
        <v>1.5218103688528078E-2</v>
      </c>
      <c r="S61" s="24">
        <f t="shared" si="14"/>
        <v>6.2791365745975547E-3</v>
      </c>
      <c r="T61" s="24">
        <f t="shared" si="14"/>
        <v>9.3827652032520831E-4</v>
      </c>
      <c r="U61" s="24"/>
      <c r="V61" s="24">
        <f t="shared" si="14"/>
        <v>-3.80531472122435E-3</v>
      </c>
      <c r="W61" s="24">
        <f t="shared" si="14"/>
        <v>-1.7194587714187918E-3</v>
      </c>
      <c r="X61" s="41">
        <f t="shared" si="14"/>
        <v>-1.69263960227961E-3</v>
      </c>
      <c r="Y61" s="55"/>
      <c r="Z61" s="25">
        <f t="shared" si="19"/>
        <v>0</v>
      </c>
      <c r="AA61" s="10"/>
    </row>
    <row r="62" spans="1:28" s="22" customFormat="1" x14ac:dyDescent="0.25">
      <c r="A62" s="64" t="s">
        <v>70</v>
      </c>
      <c r="B62" s="24">
        <f t="shared" si="16"/>
        <v>1.968918226434091E-2</v>
      </c>
      <c r="C62" s="24">
        <f t="shared" si="16"/>
        <v>-1.0970450393905928E-2</v>
      </c>
      <c r="D62" s="24"/>
      <c r="E62" s="24">
        <f t="shared" si="17"/>
        <v>-1.1297208952862722E-2</v>
      </c>
      <c r="F62" s="24">
        <f t="shared" si="17"/>
        <v>7.2200318893698608E-3</v>
      </c>
      <c r="G62" s="41">
        <f t="shared" si="17"/>
        <v>-4.6415548069421372E-3</v>
      </c>
      <c r="H62" s="55"/>
      <c r="I62" s="41"/>
      <c r="J62" s="41"/>
      <c r="K62" s="24">
        <f t="shared" si="18"/>
        <v>1.4363624887953619E-2</v>
      </c>
      <c r="L62" s="24">
        <f t="shared" si="18"/>
        <v>1.5383460855200037E-3</v>
      </c>
      <c r="M62" s="24">
        <f t="shared" si="18"/>
        <v>-6.6568126359858176E-3</v>
      </c>
      <c r="N62" s="24">
        <f t="shared" si="18"/>
        <v>-1.6381049522489699E-2</v>
      </c>
      <c r="O62" s="24">
        <f t="shared" si="18"/>
        <v>1.0432846643075588E-4</v>
      </c>
      <c r="P62" s="41">
        <f t="shared" si="18"/>
        <v>7.0315627185711417E-3</v>
      </c>
      <c r="Q62" s="55"/>
      <c r="R62" s="95">
        <f t="shared" si="14"/>
        <v>-1.5133119733509504E-2</v>
      </c>
      <c r="S62" s="24">
        <f t="shared" si="14"/>
        <v>-4.3967701468609066E-3</v>
      </c>
      <c r="T62" s="24">
        <f t="shared" si="14"/>
        <v>3.7106436789628439E-3</v>
      </c>
      <c r="U62" s="24"/>
      <c r="V62" s="24">
        <f t="shared" si="14"/>
        <v>-3.7065246031753318E-4</v>
      </c>
      <c r="W62" s="24">
        <f t="shared" si="14"/>
        <v>6.1069589253914813E-4</v>
      </c>
      <c r="X62" s="41">
        <f t="shared" si="14"/>
        <v>4.4608303567647382E-4</v>
      </c>
      <c r="Y62" s="55"/>
      <c r="Z62" s="25">
        <f t="shared" si="19"/>
        <v>0</v>
      </c>
      <c r="AA62" s="10"/>
    </row>
    <row r="63" spans="1:28" s="22" customFormat="1" x14ac:dyDescent="0.25">
      <c r="A63" s="64" t="s">
        <v>71</v>
      </c>
      <c r="B63" s="24">
        <f t="shared" si="16"/>
        <v>1.6747308855825982E-2</v>
      </c>
      <c r="C63" s="24">
        <f t="shared" si="16"/>
        <v>-4.7172978838088409E-3</v>
      </c>
      <c r="D63" s="24"/>
      <c r="E63" s="24">
        <f t="shared" si="17"/>
        <v>-2.7009175655159368E-3</v>
      </c>
      <c r="F63" s="24">
        <f t="shared" si="17"/>
        <v>-7.8690823885588321E-3</v>
      </c>
      <c r="G63" s="41">
        <f t="shared" si="17"/>
        <v>-1.4600110179423011E-3</v>
      </c>
      <c r="H63" s="55"/>
      <c r="I63" s="41"/>
      <c r="J63" s="41"/>
      <c r="K63" s="24">
        <f t="shared" si="18"/>
        <v>1.3381457946896047E-2</v>
      </c>
      <c r="L63" s="24">
        <f t="shared" si="18"/>
        <v>-8.6028464548453532E-3</v>
      </c>
      <c r="M63" s="24">
        <f t="shared" si="18"/>
        <v>-2.6149505630901487E-3</v>
      </c>
      <c r="N63" s="24">
        <f t="shared" si="18"/>
        <v>1.031364121195727E-3</v>
      </c>
      <c r="O63" s="24">
        <f t="shared" si="18"/>
        <v>3.1702345657357162E-3</v>
      </c>
      <c r="P63" s="41">
        <f t="shared" si="18"/>
        <v>-6.3652596158918946E-3</v>
      </c>
      <c r="Q63" s="55"/>
      <c r="R63" s="95">
        <f t="shared" si="14"/>
        <v>1.293612031386443E-2</v>
      </c>
      <c r="S63" s="24">
        <f t="shared" si="14"/>
        <v>3.8665044523595871E-3</v>
      </c>
      <c r="T63" s="24">
        <f t="shared" si="14"/>
        <v>-8.8112121900272705E-3</v>
      </c>
      <c r="U63" s="24"/>
      <c r="V63" s="24">
        <f t="shared" si="14"/>
        <v>2.9795420468664464E-3</v>
      </c>
      <c r="W63" s="24">
        <f t="shared" si="14"/>
        <v>-4.0213136018440315E-6</v>
      </c>
      <c r="X63" s="41">
        <f t="shared" si="14"/>
        <v>1.9691870044030871E-3</v>
      </c>
      <c r="Y63" s="55"/>
      <c r="Z63" s="25">
        <f t="shared" si="19"/>
        <v>0</v>
      </c>
      <c r="AA63" s="10"/>
    </row>
    <row r="64" spans="1:28" s="22" customFormat="1" x14ac:dyDescent="0.25">
      <c r="A64" s="64" t="s">
        <v>72</v>
      </c>
      <c r="B64" s="24">
        <f t="shared" si="16"/>
        <v>-4.8216737112956043E-3</v>
      </c>
      <c r="C64" s="24">
        <f t="shared" si="16"/>
        <v>-1.8758173671571815E-3</v>
      </c>
      <c r="D64" s="24"/>
      <c r="E64" s="24">
        <f t="shared" si="17"/>
        <v>-1.2912221268798485E-3</v>
      </c>
      <c r="F64" s="24">
        <f t="shared" si="17"/>
        <v>2.611069742091944E-3</v>
      </c>
      <c r="G64" s="41">
        <f t="shared" si="17"/>
        <v>5.377643463240659E-3</v>
      </c>
      <c r="H64" s="55"/>
      <c r="I64" s="41"/>
      <c r="J64" s="41"/>
      <c r="K64" s="24">
        <f t="shared" si="18"/>
        <v>-3.5615321323131388E-3</v>
      </c>
      <c r="L64" s="24">
        <f t="shared" si="18"/>
        <v>3.809986691299283E-3</v>
      </c>
      <c r="M64" s="24">
        <f t="shared" si="18"/>
        <v>4.0550876895391469E-3</v>
      </c>
      <c r="N64" s="24">
        <f t="shared" si="18"/>
        <v>1.9772087962101337E-4</v>
      </c>
      <c r="O64" s="24">
        <f t="shared" si="18"/>
        <v>-3.6219088806920263E-3</v>
      </c>
      <c r="P64" s="41">
        <f t="shared" si="18"/>
        <v>-8.793542474542608E-4</v>
      </c>
      <c r="Q64" s="24"/>
      <c r="R64" s="95">
        <f t="shared" si="14"/>
        <v>2.4142093988133717E-3</v>
      </c>
      <c r="S64" s="24">
        <f t="shared" si="14"/>
        <v>1.1166851087197616E-3</v>
      </c>
      <c r="T64" s="24">
        <f t="shared" si="14"/>
        <v>-1.1646346999182045E-4</v>
      </c>
      <c r="U64" s="24"/>
      <c r="V64" s="24">
        <f t="shared" si="14"/>
        <v>-2.8628398969857017E-3</v>
      </c>
      <c r="W64" s="24">
        <f t="shared" si="14"/>
        <v>1.3144692630718564E-3</v>
      </c>
      <c r="X64" s="41">
        <f t="shared" si="14"/>
        <v>5.4814899518588166E-4</v>
      </c>
      <c r="Y64" s="55"/>
      <c r="Z64" s="25">
        <f t="shared" si="19"/>
        <v>0</v>
      </c>
      <c r="AA64" s="10"/>
    </row>
    <row r="65" spans="1:27" s="22" customFormat="1" x14ac:dyDescent="0.25">
      <c r="A65" s="64" t="s">
        <v>73</v>
      </c>
      <c r="B65" s="24">
        <f t="shared" si="16"/>
        <v>2.3018046781225099E-2</v>
      </c>
      <c r="C65" s="24">
        <f t="shared" si="16"/>
        <v>-9.5985094841180424E-3</v>
      </c>
      <c r="D65" s="24"/>
      <c r="E65" s="24">
        <f t="shared" si="17"/>
        <v>-1.6613492674458948E-2</v>
      </c>
      <c r="F65" s="24">
        <f t="shared" si="17"/>
        <v>2.7715734076163064E-3</v>
      </c>
      <c r="G65" s="41">
        <f t="shared" si="17"/>
        <v>4.2238196973565928E-4</v>
      </c>
      <c r="H65" s="55"/>
      <c r="I65" s="41"/>
      <c r="J65" s="41"/>
      <c r="K65" s="24">
        <f t="shared" si="18"/>
        <v>4.1619585330124553E-2</v>
      </c>
      <c r="L65" s="24">
        <f t="shared" si="18"/>
        <v>-1.900366014629204E-2</v>
      </c>
      <c r="M65" s="24">
        <f t="shared" si="18"/>
        <v>-1.2569739881860026E-2</v>
      </c>
      <c r="N65" s="24">
        <f t="shared" si="18"/>
        <v>-1.114626534435488E-2</v>
      </c>
      <c r="O65" s="24">
        <f t="shared" si="18"/>
        <v>-1.0381227614153984E-3</v>
      </c>
      <c r="P65" s="41">
        <f t="shared" si="18"/>
        <v>2.1382028037977702E-3</v>
      </c>
      <c r="Q65" s="24"/>
      <c r="R65" s="95">
        <f t="shared" si="14"/>
        <v>-1.1941858043083287E-2</v>
      </c>
      <c r="S65" s="24">
        <f t="shared" si="14"/>
        <v>-1.0262738582641484E-2</v>
      </c>
      <c r="T65" s="24">
        <f t="shared" si="14"/>
        <v>6.1122457509813072E-3</v>
      </c>
      <c r="U65" s="24"/>
      <c r="V65" s="24">
        <f t="shared" si="14"/>
        <v>1.3762003353711329E-3</v>
      </c>
      <c r="W65" s="24">
        <f t="shared" si="14"/>
        <v>1.1092364154013743E-3</v>
      </c>
      <c r="X65" s="41">
        <f t="shared" si="14"/>
        <v>1.6650560808877026E-3</v>
      </c>
      <c r="Y65" s="55"/>
      <c r="Z65" s="25">
        <f t="shared" si="19"/>
        <v>0</v>
      </c>
      <c r="AA65" s="10"/>
    </row>
    <row r="66" spans="1:27" s="22" customFormat="1" x14ac:dyDescent="0.25">
      <c r="A66" s="64" t="s">
        <v>74</v>
      </c>
      <c r="B66" s="24">
        <f t="shared" si="16"/>
        <v>-7.107488224655345E-3</v>
      </c>
      <c r="C66" s="24">
        <f t="shared" si="16"/>
        <v>2.030866421142169E-3</v>
      </c>
      <c r="D66" s="24"/>
      <c r="E66" s="24">
        <f t="shared" si="17"/>
        <v>1.0971998711489676E-2</v>
      </c>
      <c r="F66" s="24">
        <f t="shared" si="17"/>
        <v>-3.8316514327874172E-3</v>
      </c>
      <c r="G66" s="41">
        <f t="shared" si="17"/>
        <v>-2.0637254751892029E-3</v>
      </c>
      <c r="H66" s="55"/>
      <c r="I66" s="41"/>
      <c r="J66" s="41"/>
      <c r="K66" s="24">
        <f t="shared" si="18"/>
        <v>-3.028359812764625E-2</v>
      </c>
      <c r="L66" s="24">
        <f t="shared" si="18"/>
        <v>6.616711380151713E-4</v>
      </c>
      <c r="M66" s="24">
        <f t="shared" si="18"/>
        <v>3.9957426095191262E-3</v>
      </c>
      <c r="N66" s="24">
        <f t="shared" si="18"/>
        <v>1.9486575579736098E-2</v>
      </c>
      <c r="O66" s="24">
        <f t="shared" si="18"/>
        <v>1.6034946250275094E-3</v>
      </c>
      <c r="P66" s="41">
        <f t="shared" si="18"/>
        <v>4.5361141753482923E-3</v>
      </c>
      <c r="Q66" s="24"/>
      <c r="R66" s="95">
        <f t="shared" si="14"/>
        <v>3.745115787346931E-4</v>
      </c>
      <c r="S66" s="24">
        <f t="shared" si="14"/>
        <v>4.9975695865300818E-4</v>
      </c>
      <c r="T66" s="24">
        <f t="shared" si="14"/>
        <v>-3.4766647992111113E-3</v>
      </c>
      <c r="U66" s="24"/>
      <c r="V66" s="24">
        <f t="shared" si="14"/>
        <v>1.8804495091381164E-3</v>
      </c>
      <c r="W66" s="24">
        <f t="shared" si="14"/>
        <v>1.4184498486136433E-3</v>
      </c>
      <c r="X66" s="41">
        <f t="shared" si="14"/>
        <v>-3.2199151719368782E-4</v>
      </c>
      <c r="Y66" s="55"/>
      <c r="Z66" s="25">
        <f t="shared" si="19"/>
        <v>0</v>
      </c>
      <c r="AA66" s="10"/>
    </row>
    <row r="67" spans="1:27" s="22" customFormat="1" x14ac:dyDescent="0.25">
      <c r="A67" s="64" t="s">
        <v>75</v>
      </c>
      <c r="B67" s="24">
        <f t="shared" si="16"/>
        <v>-2.947697912938918E-3</v>
      </c>
      <c r="C67" s="24">
        <f t="shared" si="16"/>
        <v>2.0857331424397052E-3</v>
      </c>
      <c r="D67" s="24"/>
      <c r="E67" s="24">
        <f t="shared" si="17"/>
        <v>-2.7839998836165641E-3</v>
      </c>
      <c r="F67" s="24">
        <f t="shared" si="17"/>
        <v>9.2717163147153382E-3</v>
      </c>
      <c r="G67" s="41">
        <f t="shared" si="17"/>
        <v>-5.6257516605995334E-3</v>
      </c>
      <c r="H67" s="55"/>
      <c r="I67" s="41"/>
      <c r="J67" s="41"/>
      <c r="K67" s="24">
        <f t="shared" si="18"/>
        <v>-2.049716869397411E-2</v>
      </c>
      <c r="L67" s="24">
        <f t="shared" si="18"/>
        <v>1.3432745306622543E-2</v>
      </c>
      <c r="M67" s="24">
        <f t="shared" si="18"/>
        <v>4.1100435769668708E-3</v>
      </c>
      <c r="N67" s="24">
        <f t="shared" si="18"/>
        <v>-6.934659247335842E-3</v>
      </c>
      <c r="O67" s="24">
        <f t="shared" si="18"/>
        <v>-2.3313901416976701E-3</v>
      </c>
      <c r="P67" s="41">
        <f t="shared" si="18"/>
        <v>1.2220429199418188E-2</v>
      </c>
      <c r="Q67" s="24"/>
      <c r="R67" s="95">
        <f t="shared" si="14"/>
        <v>1.5300361016998332E-2</v>
      </c>
      <c r="S67" s="24">
        <f t="shared" si="14"/>
        <v>6.2084131178674618E-4</v>
      </c>
      <c r="T67" s="24">
        <f t="shared" si="14"/>
        <v>4.0344450967517639E-3</v>
      </c>
      <c r="U67" s="24"/>
      <c r="V67" s="24">
        <f t="shared" si="14"/>
        <v>7.6968692096389402E-4</v>
      </c>
      <c r="W67" s="24">
        <f t="shared" si="14"/>
        <v>-4.4536284352459429E-3</v>
      </c>
      <c r="X67" s="41">
        <f t="shared" si="14"/>
        <v>-1.2340534191480675E-3</v>
      </c>
      <c r="Y67" s="55"/>
      <c r="Z67" s="25">
        <f t="shared" si="19"/>
        <v>0</v>
      </c>
      <c r="AA67" s="10"/>
    </row>
    <row r="68" spans="1:27" s="22" customFormat="1" x14ac:dyDescent="0.25">
      <c r="A68" s="64" t="s">
        <v>76</v>
      </c>
      <c r="B68" s="24">
        <f t="shared" si="16"/>
        <v>6.8533884967512115E-3</v>
      </c>
      <c r="C68" s="24">
        <f t="shared" si="16"/>
        <v>9.871716042707257E-5</v>
      </c>
      <c r="D68" s="24"/>
      <c r="E68" s="24">
        <f t="shared" si="17"/>
        <v>-9.5292279351029407E-4</v>
      </c>
      <c r="F68" s="24">
        <f t="shared" si="17"/>
        <v>-1.1967743261244286E-2</v>
      </c>
      <c r="G68" s="41">
        <f t="shared" si="17"/>
        <v>5.9685603975763116E-3</v>
      </c>
      <c r="H68" s="55"/>
      <c r="I68" s="41"/>
      <c r="J68" s="41"/>
      <c r="K68" s="24">
        <f t="shared" si="18"/>
        <v>4.5341396174931603E-3</v>
      </c>
      <c r="L68" s="24">
        <f t="shared" si="18"/>
        <v>2.0488847378434816E-3</v>
      </c>
      <c r="M68" s="24">
        <f t="shared" si="18"/>
        <v>4.4390488017348462E-3</v>
      </c>
      <c r="N68" s="24">
        <f t="shared" si="18"/>
        <v>5.2308007210784824E-3</v>
      </c>
      <c r="O68" s="24">
        <f t="shared" si="18"/>
        <v>1.5250793968018869E-3</v>
      </c>
      <c r="P68" s="41">
        <f t="shared" si="18"/>
        <v>-1.7777953274951873E-2</v>
      </c>
      <c r="Q68" s="24"/>
      <c r="R68" s="95">
        <f t="shared" si="14"/>
        <v>-2.6262793945454888E-3</v>
      </c>
      <c r="S68" s="24">
        <f t="shared" si="14"/>
        <v>1.4384500519373233E-3</v>
      </c>
      <c r="T68" s="24">
        <f t="shared" si="14"/>
        <v>-5.3955979399138848E-3</v>
      </c>
      <c r="U68" s="24"/>
      <c r="V68" s="24">
        <f t="shared" si="14"/>
        <v>3.3281785515412374E-4</v>
      </c>
      <c r="W68" s="24">
        <f t="shared" si="14"/>
        <v>4.0977694756869597E-4</v>
      </c>
      <c r="X68" s="41">
        <f t="shared" si="14"/>
        <v>4.0977694756869597E-4</v>
      </c>
      <c r="Y68" s="55"/>
      <c r="Z68" s="25">
        <f t="shared" si="19"/>
        <v>0</v>
      </c>
      <c r="AA68" s="10"/>
    </row>
    <row r="69" spans="1:27" s="22" customFormat="1" x14ac:dyDescent="0.25">
      <c r="A69" s="64" t="s">
        <v>77</v>
      </c>
      <c r="B69" s="24">
        <f t="shared" si="16"/>
        <v>2.1878378228726847E-3</v>
      </c>
      <c r="C69" s="24">
        <f t="shared" si="16"/>
        <v>6.4571464743237855E-3</v>
      </c>
      <c r="D69" s="24"/>
      <c r="E69" s="24">
        <f t="shared" si="17"/>
        <v>-2.0623985975963544E-4</v>
      </c>
      <c r="F69" s="24">
        <f t="shared" si="17"/>
        <v>-3.887362730636704E-4</v>
      </c>
      <c r="G69" s="41">
        <f t="shared" si="17"/>
        <v>-8.0500081643731895E-3</v>
      </c>
      <c r="H69" s="55"/>
      <c r="I69" s="41"/>
      <c r="J69" s="41"/>
      <c r="K69" s="24">
        <f t="shared" si="18"/>
        <v>-3.5837792976924909E-3</v>
      </c>
      <c r="L69" s="24">
        <f t="shared" si="18"/>
        <v>-9.7178371661681695E-3</v>
      </c>
      <c r="M69" s="24">
        <f t="shared" si="18"/>
        <v>3.7096058920570024E-3</v>
      </c>
      <c r="N69" s="24">
        <f t="shared" si="18"/>
        <v>3.9999276303397946E-3</v>
      </c>
      <c r="O69" s="24">
        <f t="shared" si="18"/>
        <v>3.4232262039055276E-3</v>
      </c>
      <c r="P69" s="41">
        <f t="shared" si="18"/>
        <v>2.1688567375584E-3</v>
      </c>
      <c r="Q69" s="24"/>
      <c r="R69" s="95">
        <f t="shared" si="14"/>
        <v>-1.074871745512912E-2</v>
      </c>
      <c r="S69" s="24">
        <f t="shared" si="14"/>
        <v>-7.5928898540607026E-3</v>
      </c>
      <c r="T69" s="24">
        <f t="shared" si="14"/>
        <v>2.4645104974060569E-3</v>
      </c>
      <c r="U69" s="24"/>
      <c r="V69" s="24">
        <f t="shared" si="14"/>
        <v>8.4387216510199183E-4</v>
      </c>
      <c r="W69" s="24">
        <f t="shared" si="14"/>
        <v>2.9071594329591038E-3</v>
      </c>
      <c r="X69" s="41">
        <f t="shared" si="14"/>
        <v>2.9071594329591038E-3</v>
      </c>
      <c r="Y69" s="55"/>
      <c r="Z69" s="25">
        <f t="shared" si="19"/>
        <v>0</v>
      </c>
      <c r="AA69" s="10"/>
    </row>
    <row r="70" spans="1:27" s="22" customFormat="1" x14ac:dyDescent="0.25">
      <c r="A70" s="23" t="s">
        <v>95</v>
      </c>
      <c r="B70" s="41">
        <f>B47-B45</f>
        <v>-6.050374461191188E-2</v>
      </c>
      <c r="C70" s="41">
        <f>C47-C45</f>
        <v>1.1801842977076205E-2</v>
      </c>
      <c r="D70" s="41"/>
      <c r="E70" s="41">
        <f t="shared" ref="E70:T71" si="20">E47-E45</f>
        <v>4.570455458624792E-3</v>
      </c>
      <c r="F70" s="41">
        <f t="shared" si="20"/>
        <v>8.9504496941416808E-3</v>
      </c>
      <c r="G70" s="41">
        <f t="shared" si="20"/>
        <v>-1.6602662896526912E-2</v>
      </c>
      <c r="H70" s="55"/>
      <c r="I70" s="41"/>
      <c r="J70" s="41"/>
      <c r="K70" s="41"/>
      <c r="L70" s="41">
        <f t="shared" si="20"/>
        <v>-9.9865526088890877E-4</v>
      </c>
      <c r="M70" s="41">
        <f t="shared" si="20"/>
        <v>1.3089489763438253E-2</v>
      </c>
      <c r="N70" s="41">
        <f t="shared" si="20"/>
        <v>3.1196351247943066E-2</v>
      </c>
      <c r="O70" s="41">
        <f t="shared" si="20"/>
        <v>2.6821114706154069E-3</v>
      </c>
      <c r="P70" s="41">
        <f t="shared" si="20"/>
        <v>9.1864926926428572E-3</v>
      </c>
      <c r="Q70" s="55"/>
      <c r="R70" s="95">
        <f t="shared" si="20"/>
        <v>3.9877607561479372E-2</v>
      </c>
      <c r="S70" s="41">
        <f t="shared" si="20"/>
        <v>-6.055285628910323E-2</v>
      </c>
      <c r="T70" s="41">
        <f t="shared" si="20"/>
        <v>4.9446250492267835E-3</v>
      </c>
      <c r="U70" s="41"/>
      <c r="V70" s="41">
        <f t="shared" ref="V70:X71" si="21">V47-V45</f>
        <v>4.7208599700234583E-4</v>
      </c>
      <c r="W70" s="41">
        <f t="shared" si="21"/>
        <v>1.1961762875930711E-3</v>
      </c>
      <c r="X70" s="41">
        <f t="shared" si="21"/>
        <v>1.1961762875930711E-3</v>
      </c>
      <c r="Y70" s="55"/>
      <c r="Z70" s="40">
        <f>Z47-Z45</f>
        <v>0</v>
      </c>
    </row>
    <row r="71" spans="1:27" s="22" customFormat="1" x14ac:dyDescent="0.25">
      <c r="A71" s="64" t="s">
        <v>96</v>
      </c>
      <c r="B71" s="41">
        <f>B48-B47</f>
        <v>1.205104926242262E-2</v>
      </c>
      <c r="C71" s="41">
        <f t="shared" ref="C71:Q75" si="22">C48-C47</f>
        <v>-5.4761725775020059E-3</v>
      </c>
      <c r="D71" s="41"/>
      <c r="E71" s="41">
        <f t="shared" si="22"/>
        <v>-2.940479150643896E-3</v>
      </c>
      <c r="F71" s="41">
        <f t="shared" si="22"/>
        <v>-4.6839490895212235E-4</v>
      </c>
      <c r="G71" s="41">
        <f t="shared" si="22"/>
        <v>-9.483551242981305E-4</v>
      </c>
      <c r="H71" s="41">
        <f t="shared" si="22"/>
        <v>-2.2176475010264179E-3</v>
      </c>
      <c r="I71" s="56">
        <f t="shared" si="22"/>
        <v>1.0087838502061519E-2</v>
      </c>
      <c r="J71" s="41">
        <f t="shared" si="22"/>
        <v>-2.7103295534056937E-2</v>
      </c>
      <c r="K71" s="41"/>
      <c r="L71" s="41">
        <f t="shared" si="22"/>
        <v>-5.5831516616453858E-3</v>
      </c>
      <c r="M71" s="41">
        <f t="shared" si="22"/>
        <v>-1.0350949222522277E-2</v>
      </c>
      <c r="N71" s="41">
        <f t="shared" si="22"/>
        <v>9.4315073642088632E-3</v>
      </c>
      <c r="O71" s="41">
        <f t="shared" si="22"/>
        <v>8.2113675396545474E-3</v>
      </c>
      <c r="P71" s="41">
        <f t="shared" si="22"/>
        <v>1.7524330513326122E-2</v>
      </c>
      <c r="Q71" s="41">
        <f t="shared" si="22"/>
        <v>-2.2176475010264179E-3</v>
      </c>
      <c r="R71" s="95">
        <f t="shared" si="20"/>
        <v>7.9539591001307586E-2</v>
      </c>
      <c r="S71" s="41">
        <f t="shared" si="20"/>
        <v>-5.0539926072123209E-2</v>
      </c>
      <c r="T71" s="41">
        <f t="shared" si="20"/>
        <v>2.6911813935090248E-3</v>
      </c>
      <c r="U71" s="41"/>
      <c r="V71" s="41">
        <f t="shared" si="21"/>
        <v>-1.8463627333193001E-3</v>
      </c>
      <c r="W71" s="41">
        <f t="shared" si="21"/>
        <v>6.0496946000836507E-4</v>
      </c>
      <c r="X71" s="41">
        <f t="shared" si="21"/>
        <v>6.0496946000836507E-4</v>
      </c>
      <c r="Y71" s="55">
        <f>Y48-Y46</f>
        <v>4.956601187756967E-2</v>
      </c>
      <c r="Z71" s="40">
        <f t="shared" ref="R71:Z75" si="23">Z48-Z47</f>
        <v>0</v>
      </c>
    </row>
    <row r="72" spans="1:27" s="22" customFormat="1" x14ac:dyDescent="0.25">
      <c r="A72" s="64" t="s">
        <v>97</v>
      </c>
      <c r="B72" s="41">
        <f t="shared" ref="B72:B75" si="24">B49-B48</f>
        <v>4.4338999938849599E-2</v>
      </c>
      <c r="C72" s="41">
        <f t="shared" si="22"/>
        <v>-2.5260181544803473E-2</v>
      </c>
      <c r="D72" s="41"/>
      <c r="E72" s="41">
        <f t="shared" si="22"/>
        <v>-1.5339537702830544E-2</v>
      </c>
      <c r="F72" s="41">
        <f t="shared" si="22"/>
        <v>-7.8513091585342611E-3</v>
      </c>
      <c r="G72" s="41">
        <f t="shared" si="22"/>
        <v>-1.4400698913321079E-3</v>
      </c>
      <c r="H72" s="55">
        <f>H49-H48</f>
        <v>5.5520983586508019E-3</v>
      </c>
      <c r="I72" s="41">
        <f t="shared" si="22"/>
        <v>-4.1766635611846237E-3</v>
      </c>
      <c r="J72" s="41">
        <f t="shared" si="22"/>
        <v>1.1645782599468357E-2</v>
      </c>
      <c r="K72" s="41"/>
      <c r="L72" s="41">
        <f t="shared" si="22"/>
        <v>-1.1016068171926241E-3</v>
      </c>
      <c r="M72" s="41">
        <f t="shared" si="22"/>
        <v>9.9998920874955211E-4</v>
      </c>
      <c r="N72" s="41">
        <f t="shared" si="22"/>
        <v>-5.9628403290612197E-3</v>
      </c>
      <c r="O72" s="41">
        <f t="shared" si="22"/>
        <v>-2.2594180638338436E-3</v>
      </c>
      <c r="P72" s="41">
        <f t="shared" si="22"/>
        <v>-4.6973413955964521E-3</v>
      </c>
      <c r="Q72" s="55">
        <f t="shared" si="22"/>
        <v>5.5520983586508019E-3</v>
      </c>
      <c r="R72" s="95">
        <f t="shared" si="23"/>
        <v>-1.4661150239385912E-2</v>
      </c>
      <c r="S72" s="41">
        <f t="shared" si="23"/>
        <v>-1.500040017553772E-2</v>
      </c>
      <c r="T72" s="41">
        <f t="shared" si="23"/>
        <v>3.7061200778408868E-3</v>
      </c>
      <c r="U72" s="41"/>
      <c r="V72" s="41">
        <f t="shared" si="23"/>
        <v>2.4293802584864198E-3</v>
      </c>
      <c r="W72" s="41">
        <f t="shared" si="23"/>
        <v>2.007847037621897E-3</v>
      </c>
      <c r="X72" s="41">
        <f t="shared" si="23"/>
        <v>2.007847037621897E-3</v>
      </c>
      <c r="Y72" s="55">
        <f t="shared" si="23"/>
        <v>5.5520983586508019E-3</v>
      </c>
      <c r="Z72" s="40">
        <f t="shared" si="23"/>
        <v>0</v>
      </c>
    </row>
    <row r="73" spans="1:27" s="22" customFormat="1" x14ac:dyDescent="0.25">
      <c r="A73" s="64" t="s">
        <v>98</v>
      </c>
      <c r="B73" s="41">
        <f t="shared" si="24"/>
        <v>-1.7131773969430331E-2</v>
      </c>
      <c r="C73" s="41">
        <f t="shared" si="22"/>
        <v>3.2002663270032372E-3</v>
      </c>
      <c r="D73" s="41"/>
      <c r="E73" s="41">
        <f t="shared" si="22"/>
        <v>-1.6196734599351545E-3</v>
      </c>
      <c r="F73" s="41">
        <f t="shared" si="22"/>
        <v>2.7356415006947639E-4</v>
      </c>
      <c r="G73" s="41">
        <f t="shared" si="22"/>
        <v>1.4619036591014358E-3</v>
      </c>
      <c r="H73" s="55">
        <f>H50-H49</f>
        <v>1.3815713293191298E-2</v>
      </c>
      <c r="I73" s="41">
        <f t="shared" si="22"/>
        <v>1.3274374710514125E-2</v>
      </c>
      <c r="J73" s="41">
        <f t="shared" si="22"/>
        <v>6.3122394627142253E-3</v>
      </c>
      <c r="K73" s="41"/>
      <c r="L73" s="41">
        <f t="shared" si="22"/>
        <v>-2.5851088466882777E-3</v>
      </c>
      <c r="M73" s="41">
        <f t="shared" si="22"/>
        <v>-1.2733036127836966E-2</v>
      </c>
      <c r="N73" s="41">
        <f t="shared" si="22"/>
        <v>-1.0867299675775821E-2</v>
      </c>
      <c r="O73" s="41">
        <f t="shared" si="22"/>
        <v>-3.1525011579434936E-3</v>
      </c>
      <c r="P73" s="41">
        <f t="shared" si="22"/>
        <v>-4.0643816581750758E-3</v>
      </c>
      <c r="Q73" s="55">
        <f t="shared" si="22"/>
        <v>1.3815713293191298E-2</v>
      </c>
      <c r="R73" s="95">
        <f t="shared" si="23"/>
        <v>-1.8888953219082905E-2</v>
      </c>
      <c r="S73" s="41">
        <f t="shared" si="23"/>
        <v>-1.6929133858267664E-2</v>
      </c>
      <c r="T73" s="41">
        <f t="shared" si="23"/>
        <v>7.5179481241315418E-3</v>
      </c>
      <c r="U73" s="41"/>
      <c r="V73" s="41">
        <f t="shared" si="23"/>
        <v>-9.7701482167670238E-4</v>
      </c>
      <c r="W73" s="41">
        <f t="shared" si="23"/>
        <v>-3.1235525706345534E-3</v>
      </c>
      <c r="X73" s="41">
        <f t="shared" si="23"/>
        <v>-3.1235525706345534E-3</v>
      </c>
      <c r="Y73" s="55">
        <f t="shared" si="23"/>
        <v>1.3815713293191298E-2</v>
      </c>
      <c r="Z73" s="40">
        <f t="shared" si="23"/>
        <v>0</v>
      </c>
    </row>
    <row r="74" spans="1:27" s="22" customFormat="1" x14ac:dyDescent="0.25">
      <c r="A74" s="64" t="s">
        <v>99</v>
      </c>
      <c r="B74" s="41">
        <f t="shared" si="24"/>
        <v>4.660314830157164E-4</v>
      </c>
      <c r="C74" s="41">
        <f t="shared" si="22"/>
        <v>-3.1094656172328122E-3</v>
      </c>
      <c r="D74" s="41"/>
      <c r="E74" s="41">
        <f t="shared" si="22"/>
        <v>1.3582228666114277E-3</v>
      </c>
      <c r="F74" s="41">
        <f t="shared" si="22"/>
        <v>6.5606876553438165E-4</v>
      </c>
      <c r="G74" s="41">
        <f t="shared" si="22"/>
        <v>-1.5534382767191371E-4</v>
      </c>
      <c r="H74" s="55">
        <f>H51-H50</f>
        <v>7.8448632974316423E-4</v>
      </c>
      <c r="I74" s="41">
        <f t="shared" si="22"/>
        <v>4.3584299917149849E-3</v>
      </c>
      <c r="J74" s="41">
        <f t="shared" si="22"/>
        <v>-7.8091342170671096E-3</v>
      </c>
      <c r="K74" s="41"/>
      <c r="L74" s="41">
        <f t="shared" si="22"/>
        <v>-2.9722452361224949E-4</v>
      </c>
      <c r="M74" s="41">
        <f t="shared" si="22"/>
        <v>6.4338235294117696E-3</v>
      </c>
      <c r="N74" s="41">
        <f t="shared" si="22"/>
        <v>-3.4631317315658439E-3</v>
      </c>
      <c r="O74" s="41">
        <f t="shared" si="22"/>
        <v>3.8949875724937875E-3</v>
      </c>
      <c r="P74" s="41">
        <f t="shared" si="22"/>
        <v>-3.902236951118479E-3</v>
      </c>
      <c r="Q74" s="55">
        <f t="shared" si="22"/>
        <v>7.8448632974316423E-4</v>
      </c>
      <c r="R74" s="95">
        <f t="shared" si="23"/>
        <v>-7.5476387738193929E-3</v>
      </c>
      <c r="S74" s="41">
        <f t="shared" si="23"/>
        <v>3.1161971830985236E-3</v>
      </c>
      <c r="T74" s="41">
        <f t="shared" si="23"/>
        <v>-6.9376553438276686E-3</v>
      </c>
      <c r="U74" s="41"/>
      <c r="V74" s="41">
        <f t="shared" si="23"/>
        <v>-2.0966238608119293E-3</v>
      </c>
      <c r="W74" s="41">
        <f t="shared" si="23"/>
        <v>-7.2390223695111867E-4</v>
      </c>
      <c r="X74" s="41">
        <f t="shared" si="23"/>
        <v>-7.2390223695111867E-4</v>
      </c>
      <c r="Y74" s="55">
        <f t="shared" si="23"/>
        <v>7.8448632974316423E-4</v>
      </c>
      <c r="Z74" s="40">
        <f t="shared" si="23"/>
        <v>0</v>
      </c>
    </row>
    <row r="75" spans="1:27" s="22" customFormat="1" x14ac:dyDescent="0.25">
      <c r="A75" s="64" t="s">
        <v>479</v>
      </c>
      <c r="B75" s="41">
        <f t="shared" si="24"/>
        <v>7.329160146061553E-3</v>
      </c>
      <c r="C75" s="41">
        <f t="shared" si="22"/>
        <v>-1.1006781429316645E-2</v>
      </c>
      <c r="D75" s="41"/>
      <c r="E75" s="41">
        <f t="shared" si="22"/>
        <v>-1.35263432446531E-2</v>
      </c>
      <c r="F75" s="41">
        <f t="shared" si="22"/>
        <v>-4.0792905581637966E-3</v>
      </c>
      <c r="G75" s="41">
        <f t="shared" si="22"/>
        <v>1.6953573291601464E-3</v>
      </c>
      <c r="H75" s="55">
        <f>H52-H51</f>
        <v>1.9587897756911832E-2</v>
      </c>
      <c r="I75" s="41">
        <f t="shared" si="22"/>
        <v>4.7042253521126787E-2</v>
      </c>
      <c r="J75" s="41">
        <f t="shared" si="22"/>
        <v>-6.4632237871674603E-3</v>
      </c>
      <c r="K75" s="41"/>
      <c r="L75" s="41">
        <f t="shared" si="22"/>
        <v>-1.3437663015127818E-2</v>
      </c>
      <c r="M75" s="41">
        <f t="shared" si="22"/>
        <v>-1.1424100156494532E-2</v>
      </c>
      <c r="N75" s="41">
        <f t="shared" si="22"/>
        <v>-2.1763171622326563E-2</v>
      </c>
      <c r="O75" s="41">
        <f t="shared" si="22"/>
        <v>-3.9749608763693274E-3</v>
      </c>
      <c r="P75" s="41">
        <f t="shared" si="22"/>
        <v>-9.5670318205529452E-3</v>
      </c>
      <c r="Q75" s="55">
        <f t="shared" si="22"/>
        <v>1.9587897756911832E-2</v>
      </c>
      <c r="R75" s="95">
        <f t="shared" si="23"/>
        <v>-2.0547730829420963E-2</v>
      </c>
      <c r="S75" s="41">
        <f t="shared" si="23"/>
        <v>-2.0239958268126745E-3</v>
      </c>
      <c r="T75" s="41">
        <f t="shared" si="23"/>
        <v>-8.1220657276995303E-3</v>
      </c>
      <c r="U75" s="41"/>
      <c r="V75" s="41">
        <f t="shared" si="23"/>
        <v>5.164319248826283E-4</v>
      </c>
      <c r="W75" s="41">
        <f t="shared" si="23"/>
        <v>-2.6447574334898284E-3</v>
      </c>
      <c r="X75" s="41">
        <f t="shared" si="23"/>
        <v>-2.6447574334898284E-3</v>
      </c>
      <c r="Y75" s="55">
        <f t="shared" si="23"/>
        <v>1.9587897756911832E-2</v>
      </c>
      <c r="Z75" s="40">
        <f t="shared" si="23"/>
        <v>0</v>
      </c>
    </row>
    <row r="76" spans="1:27" s="22" customFormat="1" x14ac:dyDescent="0.25">
      <c r="A76" s="64"/>
      <c r="B76" s="41"/>
      <c r="C76" s="41"/>
      <c r="D76" s="41"/>
      <c r="E76" s="41"/>
      <c r="F76" s="41"/>
      <c r="G76" s="41"/>
      <c r="H76" s="41"/>
      <c r="I76" s="41"/>
      <c r="J76" s="41"/>
      <c r="K76" s="41"/>
      <c r="L76" s="41"/>
      <c r="M76" s="41"/>
      <c r="N76" s="41"/>
      <c r="O76" s="41"/>
      <c r="P76" s="41"/>
      <c r="Q76" s="41"/>
      <c r="R76" s="41"/>
      <c r="S76" s="41"/>
      <c r="T76" s="41"/>
      <c r="U76" s="41"/>
      <c r="V76" s="41"/>
      <c r="W76" s="41"/>
      <c r="X76" s="41"/>
      <c r="Y76" s="41"/>
      <c r="Z76" s="40"/>
    </row>
    <row r="77" spans="1:27" s="22" customFormat="1" x14ac:dyDescent="0.25">
      <c r="A77" s="64" t="str">
        <f>CONCATENATE("Note 1: ",'[1]3.3.1'!$AS$33)</f>
        <v xml:space="preserve">Note 1: 2019-2020* data is for the period 1 July 2019 to 27 March 2020 due to discontinuation of Form EX01 on 27 March 2020. </v>
      </c>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10"/>
    </row>
    <row r="78" spans="1:27" s="22" customFormat="1" x14ac:dyDescent="0.25">
      <c r="A78" s="64" t="str">
        <f>CONCATENATE("Note 2: ",'[1]3.3.1'!$AS$34)</f>
        <v>Note 2: 2019-2020** data is for the period 28 March 2020 (when the Initial Statutory Report was introduced) to 30 June 2020.</v>
      </c>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10"/>
    </row>
    <row r="79" spans="1:27" s="22" customFormat="1" x14ac:dyDescent="0.25">
      <c r="A79" s="35" t="s">
        <v>283</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10"/>
    </row>
    <row r="80" spans="1:27" s="22" customFormat="1" ht="15" customHeight="1" x14ac:dyDescent="0.25">
      <c r="A80" s="35" t="s">
        <v>284</v>
      </c>
      <c r="B80" s="35"/>
      <c r="C80" s="35"/>
      <c r="D80" s="35"/>
      <c r="E80" s="35"/>
      <c r="F80" s="35"/>
      <c r="G80" s="35"/>
      <c r="H80" s="35"/>
      <c r="I80" s="35"/>
      <c r="J80" s="35"/>
      <c r="K80" s="91"/>
      <c r="L80" s="91"/>
      <c r="M80" s="91"/>
      <c r="N80" s="91"/>
      <c r="O80" s="91"/>
      <c r="P80" s="91"/>
      <c r="Q80" s="91"/>
      <c r="R80" s="91"/>
      <c r="S80" s="91"/>
      <c r="T80" s="91"/>
      <c r="U80" s="91"/>
      <c r="V80" s="91"/>
      <c r="W80" s="91"/>
      <c r="X80" s="91"/>
      <c r="Y80" s="91"/>
      <c r="Z80" s="91"/>
      <c r="AA80" s="10"/>
    </row>
    <row r="81" spans="1:28" s="22" customFormat="1" x14ac:dyDescent="0.25">
      <c r="A81" s="35"/>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10"/>
    </row>
    <row r="82" spans="1:28" s="22" customFormat="1" x14ac:dyDescent="0.25">
      <c r="A82" s="116" t="s">
        <v>285</v>
      </c>
      <c r="B82" s="116"/>
      <c r="C82" s="116"/>
      <c r="D82" s="116"/>
      <c r="E82" s="116"/>
      <c r="F82" s="116"/>
      <c r="G82" s="116"/>
      <c r="H82" s="116"/>
      <c r="I82" s="116"/>
      <c r="J82" s="116"/>
      <c r="K82" s="116"/>
      <c r="L82" s="116"/>
      <c r="M82" s="116"/>
      <c r="N82" s="116"/>
      <c r="O82" s="2"/>
      <c r="P82" s="2"/>
      <c r="Q82" s="2"/>
      <c r="R82" s="2"/>
      <c r="S82" s="2"/>
      <c r="T82" s="2"/>
      <c r="U82" s="2"/>
      <c r="V82" s="2"/>
      <c r="W82" s="2"/>
      <c r="X82" s="2"/>
      <c r="Y82" s="2"/>
      <c r="Z82" s="2"/>
      <c r="AA82" s="2"/>
      <c r="AB82" s="2"/>
    </row>
    <row r="83" spans="1:28" x14ac:dyDescent="0.25">
      <c r="A83" s="7"/>
      <c r="Z83" s="8"/>
    </row>
    <row r="84" spans="1:28" x14ac:dyDescent="0.25">
      <c r="A84" s="7"/>
      <c r="Z84" s="8"/>
    </row>
    <row r="85" spans="1:28" x14ac:dyDescent="0.25">
      <c r="A85" s="7"/>
      <c r="Z85" s="8"/>
    </row>
    <row r="86" spans="1:28" x14ac:dyDescent="0.25">
      <c r="A86" s="7"/>
      <c r="Z86" s="8"/>
    </row>
    <row r="87" spans="1:28" x14ac:dyDescent="0.25">
      <c r="A87" s="7"/>
      <c r="Z87" s="8"/>
    </row>
    <row r="88" spans="1:28" x14ac:dyDescent="0.25">
      <c r="A88" s="7"/>
      <c r="Z88" s="8"/>
    </row>
    <row r="89" spans="1:28" x14ac:dyDescent="0.25">
      <c r="A89" s="7"/>
      <c r="Z89" s="8"/>
    </row>
    <row r="90" spans="1:28" x14ac:dyDescent="0.25">
      <c r="A90" s="7"/>
      <c r="Z90" s="8"/>
    </row>
    <row r="91" spans="1:28" x14ac:dyDescent="0.25">
      <c r="A91" s="7"/>
      <c r="Z91" s="8"/>
    </row>
    <row r="92" spans="1:28" x14ac:dyDescent="0.25">
      <c r="A92" s="7"/>
      <c r="Z92" s="8"/>
    </row>
    <row r="93" spans="1:28" x14ac:dyDescent="0.25">
      <c r="A93" s="7"/>
      <c r="Z93" s="8"/>
    </row>
    <row r="94" spans="1:28" x14ac:dyDescent="0.25">
      <c r="A94" s="7"/>
      <c r="Z94" s="8"/>
    </row>
    <row r="95" spans="1:28" x14ac:dyDescent="0.25">
      <c r="A95" s="7"/>
      <c r="Z95" s="8"/>
    </row>
    <row r="96" spans="1:28" x14ac:dyDescent="0.25">
      <c r="A96" s="7"/>
      <c r="Z96" s="8"/>
    </row>
    <row r="97" spans="1:27" x14ac:dyDescent="0.25">
      <c r="A97" s="7"/>
      <c r="Z97" s="8"/>
    </row>
    <row r="98" spans="1:27" x14ac:dyDescent="0.25">
      <c r="A98" s="7"/>
      <c r="Z98" s="8"/>
    </row>
    <row r="99" spans="1:27" x14ac:dyDescent="0.25">
      <c r="A99" s="7"/>
      <c r="Z99" s="8"/>
    </row>
    <row r="100" spans="1:27" x14ac:dyDescent="0.25">
      <c r="A100" s="7"/>
      <c r="Z100" s="8"/>
    </row>
    <row r="101" spans="1:27" x14ac:dyDescent="0.25">
      <c r="A101" s="7"/>
      <c r="Z101" s="8"/>
    </row>
    <row r="102" spans="1:27" x14ac:dyDescent="0.25">
      <c r="A102" s="7"/>
      <c r="Z102" s="8"/>
    </row>
    <row r="103" spans="1:27" x14ac:dyDescent="0.25">
      <c r="A103" s="7"/>
      <c r="Z103" s="8"/>
    </row>
    <row r="104" spans="1:27" s="22" customFormat="1" x14ac:dyDescent="0.25">
      <c r="A104" s="116" t="s">
        <v>286</v>
      </c>
      <c r="B104" s="116"/>
      <c r="C104" s="116"/>
      <c r="D104" s="116"/>
      <c r="E104" s="116"/>
      <c r="F104" s="116"/>
      <c r="G104" s="116"/>
      <c r="H104" s="116"/>
      <c r="I104" s="116"/>
      <c r="J104" s="116"/>
      <c r="K104" s="116"/>
      <c r="L104" s="116"/>
      <c r="M104" s="116"/>
      <c r="N104" s="116"/>
      <c r="O104" s="2"/>
      <c r="P104" s="2"/>
      <c r="Q104" s="2"/>
      <c r="R104" s="2"/>
      <c r="S104" s="2"/>
      <c r="T104" s="2"/>
      <c r="U104" s="2"/>
      <c r="V104" s="2"/>
      <c r="W104" s="2"/>
      <c r="X104" s="2"/>
      <c r="Y104" s="2"/>
      <c r="Z104" s="2"/>
      <c r="AA104" s="2"/>
    </row>
    <row r="105" spans="1:27" s="22" customForma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x14ac:dyDescent="0.25">
      <c r="A106" s="7"/>
      <c r="Z106" s="8"/>
    </row>
    <row r="107" spans="1:27" x14ac:dyDescent="0.25">
      <c r="A107" s="7"/>
      <c r="Z107" s="8"/>
    </row>
    <row r="108" spans="1:27" x14ac:dyDescent="0.25">
      <c r="A108" s="7"/>
      <c r="Z108" s="8"/>
    </row>
    <row r="109" spans="1:27" x14ac:dyDescent="0.25">
      <c r="A109" s="7"/>
      <c r="Z109" s="8"/>
    </row>
    <row r="110" spans="1:27" x14ac:dyDescent="0.25">
      <c r="A110" s="157"/>
      <c r="Z110" s="8"/>
    </row>
    <row r="111" spans="1:27" x14ac:dyDescent="0.25">
      <c r="A111" s="7"/>
      <c r="Z111" s="8"/>
    </row>
    <row r="112" spans="1:27" x14ac:dyDescent="0.25">
      <c r="A112" s="7"/>
      <c r="Z112" s="8"/>
    </row>
    <row r="113" spans="1:27" x14ac:dyDescent="0.25">
      <c r="A113" s="7"/>
      <c r="Z113" s="8"/>
    </row>
    <row r="114" spans="1:27" x14ac:dyDescent="0.25">
      <c r="A114" s="7"/>
      <c r="Z114" s="8"/>
    </row>
    <row r="115" spans="1:27" x14ac:dyDescent="0.25">
      <c r="A115" s="7"/>
      <c r="Z115" s="8"/>
    </row>
    <row r="116" spans="1:27" x14ac:dyDescent="0.25">
      <c r="A116" s="7"/>
      <c r="Z116" s="8"/>
    </row>
    <row r="117" spans="1:27" x14ac:dyDescent="0.25">
      <c r="A117" s="7"/>
      <c r="Z117" s="8"/>
    </row>
    <row r="118" spans="1:27" ht="20.25" customHeight="1" x14ac:dyDescent="0.25">
      <c r="A118" s="7"/>
      <c r="Z118" s="8"/>
    </row>
    <row r="119" spans="1:27" x14ac:dyDescent="0.25">
      <c r="A119" s="7"/>
      <c r="Z119" s="8"/>
    </row>
    <row r="120" spans="1:27" x14ac:dyDescent="0.25">
      <c r="A120" s="7"/>
      <c r="Z120" s="8"/>
    </row>
    <row r="121" spans="1:27" x14ac:dyDescent="0.25">
      <c r="A121" s="7"/>
      <c r="Z121" s="8"/>
    </row>
    <row r="122" spans="1:27" x14ac:dyDescent="0.25">
      <c r="A122" s="7"/>
      <c r="Z122" s="8"/>
    </row>
    <row r="123" spans="1:27" x14ac:dyDescent="0.25">
      <c r="A123" s="7"/>
      <c r="Z123" s="8"/>
    </row>
    <row r="124" spans="1:27" x14ac:dyDescent="0.25">
      <c r="A124" s="7"/>
      <c r="Z124" s="8"/>
    </row>
    <row r="125" spans="1:27" s="22" customFormat="1" x14ac:dyDescent="0.25">
      <c r="A125" s="116" t="s">
        <v>287</v>
      </c>
      <c r="B125" s="116"/>
      <c r="C125" s="116"/>
      <c r="D125" s="116"/>
      <c r="E125" s="116"/>
      <c r="F125" s="116"/>
      <c r="G125" s="116"/>
      <c r="H125" s="116"/>
      <c r="I125" s="116"/>
      <c r="J125" s="116"/>
      <c r="K125" s="116"/>
      <c r="L125" s="116"/>
      <c r="M125" s="116"/>
      <c r="N125" s="116"/>
      <c r="O125" s="2"/>
      <c r="P125" s="2"/>
      <c r="Q125" s="2"/>
      <c r="R125" s="2"/>
      <c r="S125" s="2"/>
      <c r="T125" s="2"/>
      <c r="U125" s="2"/>
      <c r="V125" s="2"/>
      <c r="W125" s="2"/>
      <c r="X125" s="2"/>
      <c r="Y125" s="2"/>
      <c r="Z125" s="2"/>
      <c r="AA125" s="2"/>
    </row>
    <row r="126" spans="1:27" s="22" customFormat="1" x14ac:dyDescent="0.25">
      <c r="A126" s="116"/>
      <c r="B126" s="116"/>
      <c r="C126" s="116"/>
      <c r="D126" s="116"/>
      <c r="E126" s="116"/>
      <c r="F126" s="116"/>
      <c r="G126" s="116"/>
      <c r="H126" s="116"/>
      <c r="I126" s="116"/>
      <c r="J126" s="116"/>
      <c r="K126" s="116"/>
      <c r="L126" s="116"/>
      <c r="M126" s="116"/>
      <c r="N126" s="116"/>
      <c r="O126" s="2"/>
      <c r="P126" s="2"/>
      <c r="Q126" s="2"/>
      <c r="R126" s="2"/>
      <c r="S126" s="2"/>
      <c r="T126" s="2"/>
      <c r="U126" s="2"/>
      <c r="V126" s="2"/>
      <c r="W126" s="2"/>
      <c r="X126" s="2"/>
      <c r="Y126" s="2"/>
      <c r="Z126" s="2"/>
      <c r="AA126" s="2"/>
    </row>
    <row r="127" spans="1:27" x14ac:dyDescent="0.25">
      <c r="A127" s="7"/>
      <c r="Z127" s="8"/>
    </row>
    <row r="128" spans="1:27" x14ac:dyDescent="0.25">
      <c r="A128" s="7"/>
      <c r="Z128" s="8"/>
    </row>
    <row r="129" spans="1:27" x14ac:dyDescent="0.25">
      <c r="A129" s="7"/>
      <c r="Z129" s="8"/>
    </row>
    <row r="130" spans="1:27" x14ac:dyDescent="0.25">
      <c r="A130" s="7"/>
      <c r="Z130" s="8"/>
    </row>
    <row r="131" spans="1:27" x14ac:dyDescent="0.25">
      <c r="A131" s="7"/>
      <c r="Z131" s="8"/>
    </row>
    <row r="132" spans="1:27" x14ac:dyDescent="0.25">
      <c r="A132" s="7"/>
      <c r="Z132" s="8"/>
    </row>
    <row r="133" spans="1:27" x14ac:dyDescent="0.25">
      <c r="A133" s="7"/>
      <c r="Z133" s="8"/>
    </row>
    <row r="134" spans="1:27" x14ac:dyDescent="0.25">
      <c r="A134" s="7"/>
      <c r="Z134" s="8"/>
    </row>
    <row r="135" spans="1:27" x14ac:dyDescent="0.25">
      <c r="A135" s="7"/>
      <c r="Z135" s="8"/>
    </row>
    <row r="136" spans="1:27" x14ac:dyDescent="0.25">
      <c r="A136" s="7"/>
      <c r="Z136" s="8"/>
    </row>
    <row r="137" spans="1:27" s="22" customFormat="1" x14ac:dyDescent="0.25">
      <c r="A137" s="116" t="s">
        <v>288</v>
      </c>
      <c r="B137" s="116"/>
      <c r="C137" s="116"/>
      <c r="D137" s="116"/>
      <c r="E137" s="116"/>
      <c r="F137" s="116"/>
      <c r="G137" s="116"/>
      <c r="H137" s="116"/>
      <c r="I137" s="116"/>
      <c r="J137" s="116"/>
      <c r="K137" s="116"/>
      <c r="L137" s="116"/>
      <c r="M137" s="116"/>
      <c r="N137" s="116"/>
      <c r="O137" s="2"/>
      <c r="P137" s="2"/>
      <c r="Q137" s="2"/>
      <c r="R137" s="2"/>
      <c r="S137" s="2"/>
      <c r="T137" s="2"/>
      <c r="U137" s="2"/>
      <c r="V137" s="2"/>
      <c r="W137" s="2"/>
      <c r="X137" s="2"/>
      <c r="Y137" s="2"/>
      <c r="Z137" s="2"/>
      <c r="AA137" s="2"/>
    </row>
    <row r="138" spans="1:27" s="22" customForma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x14ac:dyDescent="0.25">
      <c r="A139" s="7"/>
      <c r="Z139" s="8"/>
    </row>
    <row r="140" spans="1:27" x14ac:dyDescent="0.25">
      <c r="A140" s="7"/>
      <c r="Z140" s="8"/>
    </row>
    <row r="141" spans="1:27" x14ac:dyDescent="0.25">
      <c r="A141" s="7"/>
      <c r="Z141" s="8"/>
    </row>
    <row r="142" spans="1:27" x14ac:dyDescent="0.25">
      <c r="A142" s="7"/>
      <c r="Z142" s="8"/>
    </row>
    <row r="143" spans="1:27" x14ac:dyDescent="0.25">
      <c r="A143" s="7"/>
      <c r="Z143" s="8"/>
    </row>
    <row r="144" spans="1:27" x14ac:dyDescent="0.25">
      <c r="A144" s="7"/>
      <c r="Z144" s="8"/>
    </row>
    <row r="145" spans="1:26" x14ac:dyDescent="0.25">
      <c r="A145" s="7"/>
      <c r="Z145" s="8"/>
    </row>
    <row r="146" spans="1:26" x14ac:dyDescent="0.25">
      <c r="A146" s="7"/>
      <c r="Z146" s="8"/>
    </row>
    <row r="147" spans="1:26" x14ac:dyDescent="0.25">
      <c r="A147" s="7"/>
      <c r="Z147" s="8"/>
    </row>
    <row r="148" spans="1:26" x14ac:dyDescent="0.25">
      <c r="A148" s="7"/>
      <c r="Z148" s="8"/>
    </row>
    <row r="149" spans="1:26" x14ac:dyDescent="0.25">
      <c r="A149" s="7"/>
      <c r="L149" s="158"/>
      <c r="Z149" s="8"/>
    </row>
    <row r="150" spans="1:26" x14ac:dyDescent="0.25">
      <c r="A150" s="7"/>
      <c r="L150" s="158"/>
      <c r="O150" s="42"/>
      <c r="Z150" s="8"/>
    </row>
    <row r="151" spans="1:26" x14ac:dyDescent="0.25">
      <c r="A151" s="7"/>
      <c r="L151" s="158"/>
      <c r="O151" s="42"/>
      <c r="Z151" s="8"/>
    </row>
    <row r="152" spans="1:26" x14ac:dyDescent="0.25">
      <c r="A152" s="7"/>
      <c r="O152" s="42"/>
      <c r="Z152" s="8"/>
    </row>
    <row r="153" spans="1:26" x14ac:dyDescent="0.25">
      <c r="A153" s="7"/>
      <c r="O153" s="42"/>
      <c r="Z153" s="8"/>
    </row>
    <row r="154" spans="1:26" x14ac:dyDescent="0.25">
      <c r="A154" s="5" t="s">
        <v>41</v>
      </c>
      <c r="Z154" s="8"/>
    </row>
    <row r="155" spans="1:26" x14ac:dyDescent="0.25">
      <c r="A155" s="5"/>
    </row>
    <row r="156" spans="1:26" x14ac:dyDescent="0.25">
      <c r="A156" s="5"/>
    </row>
    <row r="157" spans="1:26" x14ac:dyDescent="0.25">
      <c r="A157" s="5"/>
    </row>
    <row r="158" spans="1:26" x14ac:dyDescent="0.25">
      <c r="A158" s="5"/>
    </row>
    <row r="159" spans="1:26" x14ac:dyDescent="0.25">
      <c r="A159" s="5"/>
    </row>
    <row r="160" spans="1:26"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sheetData>
  <mergeCells count="6">
    <mergeCell ref="A30:Z30"/>
    <mergeCell ref="A54:Z54"/>
    <mergeCell ref="S5:X5"/>
    <mergeCell ref="B5:H5"/>
    <mergeCell ref="I5:Q5"/>
    <mergeCell ref="A7:Z7"/>
  </mergeCells>
  <phoneticPr fontId="18" type="noConversion"/>
  <hyperlinks>
    <hyperlink ref="A154" r:id="rId1" xr:uid="{5667B6C2-8B7E-4E83-8369-78687D1468D2}"/>
  </hyperlinks>
  <pageMargins left="0.70866141732283472" right="0.70866141732283472" top="0.74803149606299213" bottom="0.39" header="0.31496062992125984" footer="0.31496062992125984"/>
  <pageSetup paperSize="9" scale="44" fitToHeight="0" orientation="landscape" r:id="rId2"/>
  <rowBreaks count="1" manualBreakCount="1">
    <brk id="77" max="25" man="1"/>
  </rowBreaks>
  <colBreaks count="1" manualBreakCount="1">
    <brk id="17" max="143" man="1"/>
  </col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348"/>
  <sheetViews>
    <sheetView showGridLines="0" zoomScaleNormal="100" workbookViewId="0">
      <pane ySplit="6" topLeftCell="A7" activePane="bottomLeft" state="frozen"/>
      <selection activeCell="A9" sqref="A9:Q9"/>
      <selection pane="bottomLeft" activeCell="A7" sqref="A7:G7"/>
    </sheetView>
  </sheetViews>
  <sheetFormatPr defaultColWidth="11.5703125" defaultRowHeight="15" x14ac:dyDescent="0.25"/>
  <cols>
    <col min="1" max="1" width="24.7109375" style="21" customWidth="1"/>
    <col min="2" max="7" width="12.7109375" style="21" customWidth="1"/>
    <col min="8" max="8" width="11.5703125" style="21"/>
    <col min="9" max="9" width="11.5703125" style="21" customWidth="1"/>
    <col min="10" max="224" width="11.5703125" style="21"/>
    <col min="225" max="225" width="51.5703125" style="21" customWidth="1"/>
    <col min="226" max="227" width="11.5703125" style="21"/>
    <col min="228" max="228" width="12" style="21" customWidth="1"/>
    <col min="229" max="480" width="11.5703125" style="21"/>
    <col min="481" max="481" width="51.5703125" style="21" customWidth="1"/>
    <col min="482" max="483" width="11.5703125" style="21"/>
    <col min="484" max="484" width="12" style="21" customWidth="1"/>
    <col min="485" max="736" width="11.5703125" style="21"/>
    <col min="737" max="737" width="51.5703125" style="21" customWidth="1"/>
    <col min="738" max="739" width="11.5703125" style="21"/>
    <col min="740" max="740" width="12" style="21" customWidth="1"/>
    <col min="741" max="992" width="11.5703125" style="21"/>
    <col min="993" max="993" width="51.5703125" style="21" customWidth="1"/>
    <col min="994" max="995" width="11.5703125" style="21"/>
    <col min="996" max="996" width="12" style="21" customWidth="1"/>
    <col min="997" max="1248" width="11.5703125" style="21"/>
    <col min="1249" max="1249" width="51.5703125" style="21" customWidth="1"/>
    <col min="1250" max="1251" width="11.5703125" style="21"/>
    <col min="1252" max="1252" width="12" style="21" customWidth="1"/>
    <col min="1253" max="1504" width="11.5703125" style="21"/>
    <col min="1505" max="1505" width="51.5703125" style="21" customWidth="1"/>
    <col min="1506" max="1507" width="11.5703125" style="21"/>
    <col min="1508" max="1508" width="12" style="21" customWidth="1"/>
    <col min="1509" max="1760" width="11.5703125" style="21"/>
    <col min="1761" max="1761" width="51.5703125" style="21" customWidth="1"/>
    <col min="1762" max="1763" width="11.5703125" style="21"/>
    <col min="1764" max="1764" width="12" style="21" customWidth="1"/>
    <col min="1765" max="2016" width="11.5703125" style="21"/>
    <col min="2017" max="2017" width="51.5703125" style="21" customWidth="1"/>
    <col min="2018" max="2019" width="11.5703125" style="21"/>
    <col min="2020" max="2020" width="12" style="21" customWidth="1"/>
    <col min="2021" max="2272" width="11.5703125" style="21"/>
    <col min="2273" max="2273" width="51.5703125" style="21" customWidth="1"/>
    <col min="2274" max="2275" width="11.5703125" style="21"/>
    <col min="2276" max="2276" width="12" style="21" customWidth="1"/>
    <col min="2277" max="2528" width="11.5703125" style="21"/>
    <col min="2529" max="2529" width="51.5703125" style="21" customWidth="1"/>
    <col min="2530" max="2531" width="11.5703125" style="21"/>
    <col min="2532" max="2532" width="12" style="21" customWidth="1"/>
    <col min="2533" max="2784" width="11.5703125" style="21"/>
    <col min="2785" max="2785" width="51.5703125" style="21" customWidth="1"/>
    <col min="2786" max="2787" width="11.5703125" style="21"/>
    <col min="2788" max="2788" width="12" style="21" customWidth="1"/>
    <col min="2789" max="3040" width="11.5703125" style="21"/>
    <col min="3041" max="3041" width="51.5703125" style="21" customWidth="1"/>
    <col min="3042" max="3043" width="11.5703125" style="21"/>
    <col min="3044" max="3044" width="12" style="21" customWidth="1"/>
    <col min="3045" max="3296" width="11.5703125" style="21"/>
    <col min="3297" max="3297" width="51.5703125" style="21" customWidth="1"/>
    <col min="3298" max="3299" width="11.5703125" style="21"/>
    <col min="3300" max="3300" width="12" style="21" customWidth="1"/>
    <col min="3301" max="3552" width="11.5703125" style="21"/>
    <col min="3553" max="3553" width="51.5703125" style="21" customWidth="1"/>
    <col min="3554" max="3555" width="11.5703125" style="21"/>
    <col min="3556" max="3556" width="12" style="21" customWidth="1"/>
    <col min="3557" max="3808" width="11.5703125" style="21"/>
    <col min="3809" max="3809" width="51.5703125" style="21" customWidth="1"/>
    <col min="3810" max="3811" width="11.5703125" style="21"/>
    <col min="3812" max="3812" width="12" style="21" customWidth="1"/>
    <col min="3813" max="4064" width="11.5703125" style="21"/>
    <col min="4065" max="4065" width="51.5703125" style="21" customWidth="1"/>
    <col min="4066" max="4067" width="11.5703125" style="21"/>
    <col min="4068" max="4068" width="12" style="21" customWidth="1"/>
    <col min="4069" max="4320" width="11.5703125" style="21"/>
    <col min="4321" max="4321" width="51.5703125" style="21" customWidth="1"/>
    <col min="4322" max="4323" width="11.5703125" style="21"/>
    <col min="4324" max="4324" width="12" style="21" customWidth="1"/>
    <col min="4325" max="4576" width="11.5703125" style="21"/>
    <col min="4577" max="4577" width="51.5703125" style="21" customWidth="1"/>
    <col min="4578" max="4579" width="11.5703125" style="21"/>
    <col min="4580" max="4580" width="12" style="21" customWidth="1"/>
    <col min="4581" max="4832" width="11.5703125" style="21"/>
    <col min="4833" max="4833" width="51.5703125" style="21" customWidth="1"/>
    <col min="4834" max="4835" width="11.5703125" style="21"/>
    <col min="4836" max="4836" width="12" style="21" customWidth="1"/>
    <col min="4837" max="5088" width="11.5703125" style="21"/>
    <col min="5089" max="5089" width="51.5703125" style="21" customWidth="1"/>
    <col min="5090" max="5091" width="11.5703125" style="21"/>
    <col min="5092" max="5092" width="12" style="21" customWidth="1"/>
    <col min="5093" max="5344" width="11.5703125" style="21"/>
    <col min="5345" max="5345" width="51.5703125" style="21" customWidth="1"/>
    <col min="5346" max="5347" width="11.5703125" style="21"/>
    <col min="5348" max="5348" width="12" style="21" customWidth="1"/>
    <col min="5349" max="5600" width="11.5703125" style="21"/>
    <col min="5601" max="5601" width="51.5703125" style="21" customWidth="1"/>
    <col min="5602" max="5603" width="11.5703125" style="21"/>
    <col min="5604" max="5604" width="12" style="21" customWidth="1"/>
    <col min="5605" max="5856" width="11.5703125" style="21"/>
    <col min="5857" max="5857" width="51.5703125" style="21" customWidth="1"/>
    <col min="5858" max="5859" width="11.5703125" style="21"/>
    <col min="5860" max="5860" width="12" style="21" customWidth="1"/>
    <col min="5861" max="6112" width="11.5703125" style="21"/>
    <col min="6113" max="6113" width="51.5703125" style="21" customWidth="1"/>
    <col min="6114" max="6115" width="11.5703125" style="21"/>
    <col min="6116" max="6116" width="12" style="21" customWidth="1"/>
    <col min="6117" max="6368" width="11.5703125" style="21"/>
    <col min="6369" max="6369" width="51.5703125" style="21" customWidth="1"/>
    <col min="6370" max="6371" width="11.5703125" style="21"/>
    <col min="6372" max="6372" width="12" style="21" customWidth="1"/>
    <col min="6373" max="6624" width="11.5703125" style="21"/>
    <col min="6625" max="6625" width="51.5703125" style="21" customWidth="1"/>
    <col min="6626" max="6627" width="11.5703125" style="21"/>
    <col min="6628" max="6628" width="12" style="21" customWidth="1"/>
    <col min="6629" max="6880" width="11.5703125" style="21"/>
    <col min="6881" max="6881" width="51.5703125" style="21" customWidth="1"/>
    <col min="6882" max="6883" width="11.5703125" style="21"/>
    <col min="6884" max="6884" width="12" style="21" customWidth="1"/>
    <col min="6885" max="7136" width="11.5703125" style="21"/>
    <col min="7137" max="7137" width="51.5703125" style="21" customWidth="1"/>
    <col min="7138" max="7139" width="11.5703125" style="21"/>
    <col min="7140" max="7140" width="12" style="21" customWidth="1"/>
    <col min="7141" max="7392" width="11.5703125" style="21"/>
    <col min="7393" max="7393" width="51.5703125" style="21" customWidth="1"/>
    <col min="7394" max="7395" width="11.5703125" style="21"/>
    <col min="7396" max="7396" width="12" style="21" customWidth="1"/>
    <col min="7397" max="7648" width="11.5703125" style="21"/>
    <col min="7649" max="7649" width="51.5703125" style="21" customWidth="1"/>
    <col min="7650" max="7651" width="11.5703125" style="21"/>
    <col min="7652" max="7652" width="12" style="21" customWidth="1"/>
    <col min="7653" max="7904" width="11.5703125" style="21"/>
    <col min="7905" max="7905" width="51.5703125" style="21" customWidth="1"/>
    <col min="7906" max="7907" width="11.5703125" style="21"/>
    <col min="7908" max="7908" width="12" style="21" customWidth="1"/>
    <col min="7909" max="8160" width="11.5703125" style="21"/>
    <col min="8161" max="8161" width="51.5703125" style="21" customWidth="1"/>
    <col min="8162" max="8163" width="11.5703125" style="21"/>
    <col min="8164" max="8164" width="12" style="21" customWidth="1"/>
    <col min="8165" max="8416" width="11.5703125" style="21"/>
    <col min="8417" max="8417" width="51.5703125" style="21" customWidth="1"/>
    <col min="8418" max="8419" width="11.5703125" style="21"/>
    <col min="8420" max="8420" width="12" style="21" customWidth="1"/>
    <col min="8421" max="8672" width="11.5703125" style="21"/>
    <col min="8673" max="8673" width="51.5703125" style="21" customWidth="1"/>
    <col min="8674" max="8675" width="11.5703125" style="21"/>
    <col min="8676" max="8676" width="12" style="21" customWidth="1"/>
    <col min="8677" max="8928" width="11.5703125" style="21"/>
    <col min="8929" max="8929" width="51.5703125" style="21" customWidth="1"/>
    <col min="8930" max="8931" width="11.5703125" style="21"/>
    <col min="8932" max="8932" width="12" style="21" customWidth="1"/>
    <col min="8933" max="9184" width="11.5703125" style="21"/>
    <col min="9185" max="9185" width="51.5703125" style="21" customWidth="1"/>
    <col min="9186" max="9187" width="11.5703125" style="21"/>
    <col min="9188" max="9188" width="12" style="21" customWidth="1"/>
    <col min="9189" max="9440" width="11.5703125" style="21"/>
    <col min="9441" max="9441" width="51.5703125" style="21" customWidth="1"/>
    <col min="9442" max="9443" width="11.5703125" style="21"/>
    <col min="9444" max="9444" width="12" style="21" customWidth="1"/>
    <col min="9445" max="9696" width="11.5703125" style="21"/>
    <col min="9697" max="9697" width="51.5703125" style="21" customWidth="1"/>
    <col min="9698" max="9699" width="11.5703125" style="21"/>
    <col min="9700" max="9700" width="12" style="21" customWidth="1"/>
    <col min="9701" max="9952" width="11.5703125" style="21"/>
    <col min="9953" max="9953" width="51.5703125" style="21" customWidth="1"/>
    <col min="9954" max="9955" width="11.5703125" style="21"/>
    <col min="9956" max="9956" width="12" style="21" customWidth="1"/>
    <col min="9957" max="10208" width="11.5703125" style="21"/>
    <col min="10209" max="10209" width="51.5703125" style="21" customWidth="1"/>
    <col min="10210" max="10211" width="11.5703125" style="21"/>
    <col min="10212" max="10212" width="12" style="21" customWidth="1"/>
    <col min="10213" max="10464" width="11.5703125" style="21"/>
    <col min="10465" max="10465" width="51.5703125" style="21" customWidth="1"/>
    <col min="10466" max="10467" width="11.5703125" style="21"/>
    <col min="10468" max="10468" width="12" style="21" customWidth="1"/>
    <col min="10469" max="10720" width="11.5703125" style="21"/>
    <col min="10721" max="10721" width="51.5703125" style="21" customWidth="1"/>
    <col min="10722" max="10723" width="11.5703125" style="21"/>
    <col min="10724" max="10724" width="12" style="21" customWidth="1"/>
    <col min="10725" max="10976" width="11.5703125" style="21"/>
    <col min="10977" max="10977" width="51.5703125" style="21" customWidth="1"/>
    <col min="10978" max="10979" width="11.5703125" style="21"/>
    <col min="10980" max="10980" width="12" style="21" customWidth="1"/>
    <col min="10981" max="11232" width="11.5703125" style="21"/>
    <col min="11233" max="11233" width="51.5703125" style="21" customWidth="1"/>
    <col min="11234" max="11235" width="11.5703125" style="21"/>
    <col min="11236" max="11236" width="12" style="21" customWidth="1"/>
    <col min="11237" max="11488" width="11.5703125" style="21"/>
    <col min="11489" max="11489" width="51.5703125" style="21" customWidth="1"/>
    <col min="11490" max="11491" width="11.5703125" style="21"/>
    <col min="11492" max="11492" width="12" style="21" customWidth="1"/>
    <col min="11493" max="11744" width="11.5703125" style="21"/>
    <col min="11745" max="11745" width="51.5703125" style="21" customWidth="1"/>
    <col min="11746" max="11747" width="11.5703125" style="21"/>
    <col min="11748" max="11748" width="12" style="21" customWidth="1"/>
    <col min="11749" max="12000" width="11.5703125" style="21"/>
    <col min="12001" max="12001" width="51.5703125" style="21" customWidth="1"/>
    <col min="12002" max="12003" width="11.5703125" style="21"/>
    <col min="12004" max="12004" width="12" style="21" customWidth="1"/>
    <col min="12005" max="12256" width="11.5703125" style="21"/>
    <col min="12257" max="12257" width="51.5703125" style="21" customWidth="1"/>
    <col min="12258" max="12259" width="11.5703125" style="21"/>
    <col min="12260" max="12260" width="12" style="21" customWidth="1"/>
    <col min="12261" max="12512" width="11.5703125" style="21"/>
    <col min="12513" max="12513" width="51.5703125" style="21" customWidth="1"/>
    <col min="12514" max="12515" width="11.5703125" style="21"/>
    <col min="12516" max="12516" width="12" style="21" customWidth="1"/>
    <col min="12517" max="12768" width="11.5703125" style="21"/>
    <col min="12769" max="12769" width="51.5703125" style="21" customWidth="1"/>
    <col min="12770" max="12771" width="11.5703125" style="21"/>
    <col min="12772" max="12772" width="12" style="21" customWidth="1"/>
    <col min="12773" max="13024" width="11.5703125" style="21"/>
    <col min="13025" max="13025" width="51.5703125" style="21" customWidth="1"/>
    <col min="13026" max="13027" width="11.5703125" style="21"/>
    <col min="13028" max="13028" width="12" style="21" customWidth="1"/>
    <col min="13029" max="13280" width="11.5703125" style="21"/>
    <col min="13281" max="13281" width="51.5703125" style="21" customWidth="1"/>
    <col min="13282" max="13283" width="11.5703125" style="21"/>
    <col min="13284" max="13284" width="12" style="21" customWidth="1"/>
    <col min="13285" max="13536" width="11.5703125" style="21"/>
    <col min="13537" max="13537" width="51.5703125" style="21" customWidth="1"/>
    <col min="13538" max="13539" width="11.5703125" style="21"/>
    <col min="13540" max="13540" width="12" style="21" customWidth="1"/>
    <col min="13541" max="13792" width="11.5703125" style="21"/>
    <col min="13793" max="13793" width="51.5703125" style="21" customWidth="1"/>
    <col min="13794" max="13795" width="11.5703125" style="21"/>
    <col min="13796" max="13796" width="12" style="21" customWidth="1"/>
    <col min="13797" max="14048" width="11.5703125" style="21"/>
    <col min="14049" max="14049" width="51.5703125" style="21" customWidth="1"/>
    <col min="14050" max="14051" width="11.5703125" style="21"/>
    <col min="14052" max="14052" width="12" style="21" customWidth="1"/>
    <col min="14053" max="14304" width="11.5703125" style="21"/>
    <col min="14305" max="14305" width="51.5703125" style="21" customWidth="1"/>
    <col min="14306" max="14307" width="11.5703125" style="21"/>
    <col min="14308" max="14308" width="12" style="21" customWidth="1"/>
    <col min="14309" max="14560" width="11.5703125" style="21"/>
    <col min="14561" max="14561" width="51.5703125" style="21" customWidth="1"/>
    <col min="14562" max="14563" width="11.5703125" style="21"/>
    <col min="14564" max="14564" width="12" style="21" customWidth="1"/>
    <col min="14565" max="14816" width="11.5703125" style="21"/>
    <col min="14817" max="14817" width="51.5703125" style="21" customWidth="1"/>
    <col min="14818" max="14819" width="11.5703125" style="21"/>
    <col min="14820" max="14820" width="12" style="21" customWidth="1"/>
    <col min="14821" max="15072" width="11.5703125" style="21"/>
    <col min="15073" max="15073" width="51.5703125" style="21" customWidth="1"/>
    <col min="15074" max="15075" width="11.5703125" style="21"/>
    <col min="15076" max="15076" width="12" style="21" customWidth="1"/>
    <col min="15077" max="15328" width="11.5703125" style="21"/>
    <col min="15329" max="15329" width="51.5703125" style="21" customWidth="1"/>
    <col min="15330" max="15331" width="11.5703125" style="21"/>
    <col min="15332" max="15332" width="12" style="21" customWidth="1"/>
    <col min="15333" max="15584" width="11.5703125" style="21"/>
    <col min="15585" max="15585" width="51.5703125" style="21" customWidth="1"/>
    <col min="15586" max="15587" width="11.5703125" style="21"/>
    <col min="15588" max="15588" width="12" style="21" customWidth="1"/>
    <col min="15589" max="15840" width="11.5703125" style="21"/>
    <col min="15841" max="15841" width="51.5703125" style="21" customWidth="1"/>
    <col min="15842" max="15843" width="11.5703125" style="21"/>
    <col min="15844" max="15844" width="12" style="21" customWidth="1"/>
    <col min="15845" max="16096" width="11.5703125" style="21"/>
    <col min="16097" max="16097" width="51.5703125" style="21" customWidth="1"/>
    <col min="16098" max="16099" width="11.5703125" style="21"/>
    <col min="16100" max="16100" width="12" style="21" customWidth="1"/>
    <col min="16101" max="16384" width="11.5703125" style="21"/>
  </cols>
  <sheetData>
    <row r="1" spans="1:9" s="22" customFormat="1" ht="75" customHeight="1" x14ac:dyDescent="0.25">
      <c r="A1" s="224"/>
      <c r="B1" s="224"/>
      <c r="C1" s="224"/>
      <c r="D1" s="224"/>
      <c r="E1" s="224"/>
      <c r="F1" s="224"/>
      <c r="G1" s="224"/>
    </row>
    <row r="2" spans="1:9" s="22" customFormat="1" ht="15" customHeight="1" x14ac:dyDescent="0.25">
      <c r="A2" s="212" t="str">
        <f>+[1]Contents!A2</f>
        <v>Statistics about corporate insolvency in Australia</v>
      </c>
      <c r="B2" s="212"/>
      <c r="C2" s="212"/>
      <c r="D2" s="212"/>
      <c r="E2" s="212"/>
      <c r="F2" s="212"/>
      <c r="G2" s="212"/>
    </row>
    <row r="3" spans="1:9" s="22" customFormat="1" ht="24.95" customHeight="1" x14ac:dyDescent="0.25">
      <c r="A3" s="213" t="str">
        <f>Contents!A3</f>
        <v>Released: December 2025</v>
      </c>
      <c r="B3" s="213"/>
      <c r="C3" s="213"/>
      <c r="D3" s="213"/>
      <c r="E3" s="213"/>
      <c r="F3" s="213"/>
      <c r="G3" s="213"/>
    </row>
    <row r="4" spans="1:9" s="22" customFormat="1" ht="30" customHeight="1" x14ac:dyDescent="0.25">
      <c r="A4" s="225" t="s">
        <v>289</v>
      </c>
      <c r="B4" s="226"/>
      <c r="C4" s="226"/>
      <c r="D4" s="226"/>
      <c r="E4" s="226"/>
      <c r="F4" s="226"/>
      <c r="G4" s="226"/>
      <c r="H4" s="226"/>
      <c r="I4" s="226"/>
    </row>
    <row r="5" spans="1:9" s="22" customFormat="1" ht="21" customHeight="1" x14ac:dyDescent="0.25">
      <c r="A5" s="2"/>
      <c r="B5" s="229" t="s">
        <v>290</v>
      </c>
      <c r="C5" s="229"/>
      <c r="D5" s="229"/>
      <c r="E5" s="229"/>
      <c r="F5" s="229"/>
      <c r="G5" s="229"/>
    </row>
    <row r="6" spans="1:9" s="22" customFormat="1" ht="24.6" customHeight="1" x14ac:dyDescent="0.25">
      <c r="A6" s="86" t="s">
        <v>44</v>
      </c>
      <c r="B6" s="9" t="s">
        <v>291</v>
      </c>
      <c r="C6" s="9" t="s">
        <v>292</v>
      </c>
      <c r="D6" s="9" t="s">
        <v>293</v>
      </c>
      <c r="E6" s="9" t="s">
        <v>294</v>
      </c>
      <c r="F6" s="9" t="s">
        <v>295</v>
      </c>
      <c r="G6" s="47" t="s">
        <v>94</v>
      </c>
      <c r="H6" s="9"/>
    </row>
    <row r="7" spans="1:9" s="22" customFormat="1" x14ac:dyDescent="0.25">
      <c r="A7" s="215" t="s">
        <v>55</v>
      </c>
      <c r="B7" s="215"/>
      <c r="C7" s="215"/>
      <c r="D7" s="215"/>
      <c r="E7" s="215"/>
      <c r="F7" s="215"/>
      <c r="G7" s="215"/>
      <c r="H7" s="9"/>
    </row>
    <row r="8" spans="1:9" s="22" customFormat="1" x14ac:dyDescent="0.25">
      <c r="A8" s="64" t="s">
        <v>56</v>
      </c>
      <c r="B8" s="10">
        <v>2088</v>
      </c>
      <c r="C8" s="10">
        <v>1446</v>
      </c>
      <c r="D8" s="10">
        <v>820</v>
      </c>
      <c r="E8" s="10">
        <v>294</v>
      </c>
      <c r="F8" s="10"/>
      <c r="G8" s="11">
        <v>4648</v>
      </c>
      <c r="H8" s="10"/>
    </row>
    <row r="9" spans="1:9" s="22" customFormat="1" x14ac:dyDescent="0.25">
      <c r="A9" s="64" t="s">
        <v>61</v>
      </c>
      <c r="B9" s="10">
        <v>2338</v>
      </c>
      <c r="C9" s="10">
        <v>1881</v>
      </c>
      <c r="D9" s="10">
        <v>1170</v>
      </c>
      <c r="E9" s="10">
        <v>396</v>
      </c>
      <c r="F9" s="10"/>
      <c r="G9" s="11">
        <v>5785</v>
      </c>
      <c r="H9" s="10"/>
    </row>
    <row r="10" spans="1:9" s="22" customFormat="1" x14ac:dyDescent="0.25">
      <c r="A10" s="64" t="s">
        <v>62</v>
      </c>
      <c r="B10" s="10">
        <v>2840</v>
      </c>
      <c r="C10" s="10">
        <v>2154</v>
      </c>
      <c r="D10" s="10">
        <v>1361</v>
      </c>
      <c r="E10" s="10">
        <v>510</v>
      </c>
      <c r="F10" s="10"/>
      <c r="G10" s="11">
        <v>6865</v>
      </c>
      <c r="H10" s="10"/>
    </row>
    <row r="11" spans="1:9" s="22" customFormat="1" x14ac:dyDescent="0.25">
      <c r="A11" s="64" t="s">
        <v>63</v>
      </c>
      <c r="B11" s="10">
        <v>2811</v>
      </c>
      <c r="C11" s="10">
        <v>2289</v>
      </c>
      <c r="D11" s="10">
        <v>1418</v>
      </c>
      <c r="E11" s="10">
        <v>415</v>
      </c>
      <c r="F11" s="10"/>
      <c r="G11" s="11">
        <v>6933</v>
      </c>
      <c r="H11" s="10"/>
    </row>
    <row r="12" spans="1:9" s="22" customFormat="1" x14ac:dyDescent="0.25">
      <c r="A12" s="64" t="s">
        <v>64</v>
      </c>
      <c r="B12" s="10">
        <v>2828</v>
      </c>
      <c r="C12" s="10">
        <v>2764</v>
      </c>
      <c r="D12" s="10">
        <v>1680</v>
      </c>
      <c r="E12" s="10">
        <v>461</v>
      </c>
      <c r="F12" s="10"/>
      <c r="G12" s="11">
        <v>7733</v>
      </c>
      <c r="H12" s="10"/>
    </row>
    <row r="13" spans="1:9" s="22" customFormat="1" x14ac:dyDescent="0.25">
      <c r="A13" s="64" t="s">
        <v>65</v>
      </c>
      <c r="B13" s="10">
        <v>2927</v>
      </c>
      <c r="C13" s="10">
        <v>2616</v>
      </c>
      <c r="D13" s="10">
        <v>1753</v>
      </c>
      <c r="E13" s="10">
        <v>607</v>
      </c>
      <c r="F13" s="10"/>
      <c r="G13" s="11">
        <v>7903</v>
      </c>
      <c r="H13" s="10"/>
    </row>
    <row r="14" spans="1:9" s="22" customFormat="1" x14ac:dyDescent="0.25">
      <c r="A14" s="64" t="s">
        <v>66</v>
      </c>
      <c r="B14" s="10">
        <v>3286</v>
      </c>
      <c r="C14" s="10">
        <v>2332</v>
      </c>
      <c r="D14" s="10">
        <v>1834</v>
      </c>
      <c r="E14" s="10">
        <v>602</v>
      </c>
      <c r="F14" s="10"/>
      <c r="G14" s="11">
        <f t="shared" ref="G14:G21" si="0">SUM(B14:E14)</f>
        <v>8054</v>
      </c>
      <c r="H14" s="10"/>
    </row>
    <row r="15" spans="1:9" s="22" customFormat="1" x14ac:dyDescent="0.25">
      <c r="A15" s="64" t="s">
        <v>69</v>
      </c>
      <c r="B15" s="10">
        <v>3709</v>
      </c>
      <c r="C15" s="10">
        <v>3085</v>
      </c>
      <c r="D15" s="10">
        <v>2576</v>
      </c>
      <c r="E15" s="10">
        <v>704</v>
      </c>
      <c r="F15" s="10"/>
      <c r="G15" s="11">
        <f t="shared" si="0"/>
        <v>10074</v>
      </c>
      <c r="H15" s="10"/>
    </row>
    <row r="16" spans="1:9" s="22" customFormat="1" x14ac:dyDescent="0.25">
      <c r="A16" s="64" t="s">
        <v>70</v>
      </c>
      <c r="B16" s="10">
        <v>3554</v>
      </c>
      <c r="C16" s="10">
        <v>2708</v>
      </c>
      <c r="D16" s="10">
        <v>2257</v>
      </c>
      <c r="E16" s="10">
        <v>735</v>
      </c>
      <c r="F16" s="10"/>
      <c r="G16" s="11">
        <f t="shared" si="0"/>
        <v>9254</v>
      </c>
      <c r="H16" s="10"/>
    </row>
    <row r="17" spans="1:14" s="22" customFormat="1" x14ac:dyDescent="0.25">
      <c r="A17" s="64" t="s">
        <v>71</v>
      </c>
      <c r="B17" s="10">
        <v>3476</v>
      </c>
      <c r="C17" s="10">
        <v>3069</v>
      </c>
      <c r="D17" s="10">
        <v>2207</v>
      </c>
      <c r="E17" s="10">
        <v>707</v>
      </c>
      <c r="F17" s="10"/>
      <c r="G17" s="11">
        <f t="shared" si="0"/>
        <v>9459</v>
      </c>
      <c r="H17" s="10"/>
    </row>
    <row r="18" spans="1:14" s="22" customFormat="1" x14ac:dyDescent="0.25">
      <c r="A18" s="64" t="s">
        <v>72</v>
      </c>
      <c r="B18" s="10">
        <v>3001</v>
      </c>
      <c r="C18" s="10">
        <v>2777</v>
      </c>
      <c r="D18" s="10">
        <v>1911</v>
      </c>
      <c r="E18" s="10">
        <v>665</v>
      </c>
      <c r="F18" s="10"/>
      <c r="G18" s="11">
        <f t="shared" si="0"/>
        <v>8354</v>
      </c>
      <c r="H18" s="10"/>
    </row>
    <row r="19" spans="1:14" s="22" customFormat="1" x14ac:dyDescent="0.25">
      <c r="A19" s="64" t="s">
        <v>73</v>
      </c>
      <c r="B19" s="10">
        <v>3217</v>
      </c>
      <c r="C19" s="10">
        <v>3180</v>
      </c>
      <c r="D19" s="10">
        <v>2227</v>
      </c>
      <c r="E19" s="10">
        <v>841</v>
      </c>
      <c r="F19" s="10"/>
      <c r="G19" s="11">
        <f t="shared" si="0"/>
        <v>9465</v>
      </c>
      <c r="H19" s="10"/>
    </row>
    <row r="20" spans="1:14" s="22" customFormat="1" x14ac:dyDescent="0.25">
      <c r="A20" s="64" t="s">
        <v>74</v>
      </c>
      <c r="B20" s="10">
        <v>2370</v>
      </c>
      <c r="C20" s="10">
        <v>2506</v>
      </c>
      <c r="D20" s="10">
        <v>2174</v>
      </c>
      <c r="E20" s="10">
        <v>715</v>
      </c>
      <c r="F20" s="10"/>
      <c r="G20" s="11">
        <f t="shared" si="0"/>
        <v>7765</v>
      </c>
      <c r="H20" s="10"/>
    </row>
    <row r="21" spans="1:14" s="22" customFormat="1" x14ac:dyDescent="0.25">
      <c r="A21" s="64" t="s">
        <v>75</v>
      </c>
      <c r="B21" s="10">
        <v>2326</v>
      </c>
      <c r="C21" s="10">
        <v>2460</v>
      </c>
      <c r="D21" s="10">
        <v>1988</v>
      </c>
      <c r="E21" s="10">
        <v>839</v>
      </c>
      <c r="F21" s="10"/>
      <c r="G21" s="11">
        <f t="shared" si="0"/>
        <v>7613</v>
      </c>
      <c r="H21" s="10"/>
    </row>
    <row r="22" spans="1:14" s="22" customFormat="1" x14ac:dyDescent="0.25">
      <c r="A22" s="64" t="s">
        <v>76</v>
      </c>
      <c r="B22" s="10">
        <v>2022</v>
      </c>
      <c r="C22" s="10">
        <v>2587</v>
      </c>
      <c r="D22" s="10">
        <v>2156</v>
      </c>
      <c r="E22" s="10">
        <v>733</v>
      </c>
      <c r="F22" s="10"/>
      <c r="G22" s="11">
        <v>7498</v>
      </c>
      <c r="H22" s="10"/>
    </row>
    <row r="23" spans="1:14" s="22" customFormat="1" x14ac:dyDescent="0.25">
      <c r="A23" s="64" t="s">
        <v>77</v>
      </c>
      <c r="B23" s="10">
        <v>1625</v>
      </c>
      <c r="C23" s="10">
        <v>2016</v>
      </c>
      <c r="D23" s="10">
        <v>1640</v>
      </c>
      <c r="E23" s="10">
        <v>572</v>
      </c>
      <c r="F23" s="10"/>
      <c r="G23" s="11">
        <f>SUM(B23:E23)</f>
        <v>5853</v>
      </c>
      <c r="H23" s="10"/>
    </row>
    <row r="24" spans="1:14" s="22" customFormat="1" x14ac:dyDescent="0.25">
      <c r="A24" s="23" t="s">
        <v>95</v>
      </c>
      <c r="B24" s="10">
        <v>377</v>
      </c>
      <c r="C24" s="10">
        <v>506</v>
      </c>
      <c r="D24" s="10">
        <v>424</v>
      </c>
      <c r="E24" s="10">
        <v>199</v>
      </c>
      <c r="F24" s="10">
        <v>232</v>
      </c>
      <c r="G24" s="11">
        <f t="shared" ref="G24:G29" si="1">SUM(B24:F24)</f>
        <v>1738</v>
      </c>
    </row>
    <row r="25" spans="1:14" s="22" customFormat="1" x14ac:dyDescent="0.25">
      <c r="A25" s="64" t="s">
        <v>96</v>
      </c>
      <c r="B25" s="10">
        <v>1055</v>
      </c>
      <c r="C25" s="10">
        <v>1150</v>
      </c>
      <c r="D25" s="10">
        <v>964</v>
      </c>
      <c r="E25" s="10">
        <v>456</v>
      </c>
      <c r="F25" s="10">
        <v>753</v>
      </c>
      <c r="G25" s="11">
        <f t="shared" si="1"/>
        <v>4378</v>
      </c>
      <c r="M25" s="10"/>
      <c r="N25" s="11"/>
    </row>
    <row r="26" spans="1:14" s="22" customFormat="1" x14ac:dyDescent="0.25">
      <c r="A26" s="64" t="s">
        <v>97</v>
      </c>
      <c r="B26" s="10">
        <v>1230</v>
      </c>
      <c r="C26" s="10">
        <v>1035</v>
      </c>
      <c r="D26" s="10">
        <v>908</v>
      </c>
      <c r="E26" s="10">
        <v>438</v>
      </c>
      <c r="F26" s="10">
        <v>453</v>
      </c>
      <c r="G26" s="11">
        <f t="shared" si="1"/>
        <v>4064</v>
      </c>
      <c r="M26" s="10"/>
      <c r="N26" s="11"/>
    </row>
    <row r="27" spans="1:14" s="22" customFormat="1" x14ac:dyDescent="0.25">
      <c r="A27" s="64" t="s">
        <v>98</v>
      </c>
      <c r="B27" s="10">
        <v>2088</v>
      </c>
      <c r="C27" s="10">
        <v>1517</v>
      </c>
      <c r="D27" s="10">
        <v>1241</v>
      </c>
      <c r="E27" s="10">
        <v>594</v>
      </c>
      <c r="F27" s="10"/>
      <c r="G27" s="11">
        <f t="shared" si="1"/>
        <v>5440</v>
      </c>
      <c r="M27" s="10"/>
      <c r="N27" s="11"/>
    </row>
    <row r="28" spans="1:14" s="22" customFormat="1" x14ac:dyDescent="0.25">
      <c r="A28" s="64" t="s">
        <v>99</v>
      </c>
      <c r="B28" s="10">
        <v>2232</v>
      </c>
      <c r="C28" s="10">
        <v>1998</v>
      </c>
      <c r="D28" s="10">
        <v>1928</v>
      </c>
      <c r="E28" s="10">
        <v>942</v>
      </c>
      <c r="F28" s="10"/>
      <c r="G28" s="11">
        <f t="shared" si="1"/>
        <v>7100</v>
      </c>
      <c r="M28" s="10"/>
      <c r="N28" s="11"/>
    </row>
    <row r="29" spans="1:14" s="22" customFormat="1" x14ac:dyDescent="0.25">
      <c r="A29" s="64" t="s">
        <v>479</v>
      </c>
      <c r="B29" s="10">
        <v>3163</v>
      </c>
      <c r="C29" s="10">
        <v>2790</v>
      </c>
      <c r="D29" s="10">
        <v>2665</v>
      </c>
      <c r="E29" s="10">
        <v>967</v>
      </c>
      <c r="F29" s="10"/>
      <c r="G29" s="11">
        <f t="shared" si="1"/>
        <v>9585</v>
      </c>
      <c r="M29" s="10"/>
      <c r="N29" s="11"/>
    </row>
    <row r="30" spans="1:14" s="22" customFormat="1" x14ac:dyDescent="0.25">
      <c r="A30" s="209" t="s">
        <v>100</v>
      </c>
      <c r="B30" s="209"/>
      <c r="C30" s="209"/>
      <c r="D30" s="209"/>
      <c r="E30" s="209"/>
      <c r="F30" s="209"/>
      <c r="G30" s="209"/>
      <c r="H30" s="10"/>
    </row>
    <row r="31" spans="1:14" s="22" customFormat="1" x14ac:dyDescent="0.25">
      <c r="A31" s="64" t="s">
        <v>56</v>
      </c>
      <c r="B31" s="24">
        <v>0.44922547332185886</v>
      </c>
      <c r="C31" s="24">
        <v>0.3111015490533563</v>
      </c>
      <c r="D31" s="24">
        <v>0.17641996557659209</v>
      </c>
      <c r="E31" s="24">
        <v>6.3253012048192767E-2</v>
      </c>
      <c r="F31" s="24"/>
      <c r="G31" s="25">
        <v>1</v>
      </c>
      <c r="H31" s="10"/>
    </row>
    <row r="32" spans="1:14" s="22" customFormat="1" x14ac:dyDescent="0.25">
      <c r="A32" s="64" t="s">
        <v>61</v>
      </c>
      <c r="B32" s="24">
        <v>0.4041486603284356</v>
      </c>
      <c r="C32" s="24">
        <v>0.32515125324114086</v>
      </c>
      <c r="D32" s="24">
        <v>0.20224719101123595</v>
      </c>
      <c r="E32" s="24">
        <v>6.8452895419187559E-2</v>
      </c>
      <c r="F32" s="24"/>
      <c r="G32" s="25">
        <v>1</v>
      </c>
      <c r="H32" s="10"/>
    </row>
    <row r="33" spans="1:14" s="22" customFormat="1" x14ac:dyDescent="0.25">
      <c r="A33" s="64" t="s">
        <v>62</v>
      </c>
      <c r="B33" s="24">
        <v>0.41369264384559357</v>
      </c>
      <c r="C33" s="24">
        <v>0.31376547705753821</v>
      </c>
      <c r="D33" s="24">
        <v>0.19825200291332848</v>
      </c>
      <c r="E33" s="24">
        <v>7.4289876183539688E-2</v>
      </c>
      <c r="F33" s="24"/>
      <c r="G33" s="25">
        <v>1</v>
      </c>
      <c r="H33" s="10"/>
    </row>
    <row r="34" spans="1:14" s="22" customFormat="1" x14ac:dyDescent="0.25">
      <c r="A34" s="64" t="s">
        <v>63</v>
      </c>
      <c r="B34" s="24">
        <v>0.40545218520121162</v>
      </c>
      <c r="C34" s="24">
        <v>0.33016010385114669</v>
      </c>
      <c r="D34" s="24">
        <v>0.20452906389730274</v>
      </c>
      <c r="E34" s="24">
        <v>5.9858647050338956E-2</v>
      </c>
      <c r="F34" s="24"/>
      <c r="G34" s="25">
        <v>1</v>
      </c>
      <c r="H34" s="10"/>
    </row>
    <row r="35" spans="1:14" s="22" customFormat="1" x14ac:dyDescent="0.25">
      <c r="A35" s="64" t="s">
        <v>64</v>
      </c>
      <c r="B35" s="24">
        <v>0.36570541833699727</v>
      </c>
      <c r="C35" s="24">
        <v>0.35742919953446267</v>
      </c>
      <c r="D35" s="24">
        <v>0.21725074356653304</v>
      </c>
      <c r="E35" s="24">
        <v>5.961463856200698E-2</v>
      </c>
      <c r="F35" s="24"/>
      <c r="G35" s="25">
        <v>1</v>
      </c>
      <c r="H35" s="10"/>
    </row>
    <row r="36" spans="1:14" s="22" customFormat="1" x14ac:dyDescent="0.25">
      <c r="A36" s="64" t="s">
        <v>65</v>
      </c>
      <c r="B36" s="24">
        <v>0.37036568391749969</v>
      </c>
      <c r="C36" s="24">
        <v>0.33101353916234344</v>
      </c>
      <c r="D36" s="24">
        <v>0.22181450082247248</v>
      </c>
      <c r="E36" s="24">
        <v>7.6806276097684423E-2</v>
      </c>
      <c r="F36" s="24"/>
      <c r="G36" s="25">
        <v>1</v>
      </c>
      <c r="H36" s="10"/>
    </row>
    <row r="37" spans="1:14" s="22" customFormat="1" x14ac:dyDescent="0.25">
      <c r="A37" s="64" t="s">
        <v>66</v>
      </c>
      <c r="B37" s="24">
        <f t="shared" ref="B37:E52" si="2">B14/$G14</f>
        <v>0.40799602681897196</v>
      </c>
      <c r="C37" s="24">
        <f t="shared" si="2"/>
        <v>0.28954556741991555</v>
      </c>
      <c r="D37" s="24">
        <f t="shared" si="2"/>
        <v>0.22771293767072262</v>
      </c>
      <c r="E37" s="24">
        <f t="shared" si="2"/>
        <v>7.4745468090389872E-2</v>
      </c>
      <c r="F37" s="24"/>
      <c r="G37" s="25">
        <f t="shared" ref="G37:G52" si="3">G14/$G14</f>
        <v>1</v>
      </c>
      <c r="H37" s="10"/>
    </row>
    <row r="38" spans="1:14" s="22" customFormat="1" x14ac:dyDescent="0.25">
      <c r="A38" s="64" t="s">
        <v>69</v>
      </c>
      <c r="B38" s="24">
        <f t="shared" si="2"/>
        <v>0.36817550129045068</v>
      </c>
      <c r="C38" s="24">
        <f t="shared" si="2"/>
        <v>0.30623386936668651</v>
      </c>
      <c r="D38" s="24">
        <f t="shared" si="2"/>
        <v>0.25570776255707761</v>
      </c>
      <c r="E38" s="24">
        <f t="shared" si="2"/>
        <v>6.9882866785785189E-2</v>
      </c>
      <c r="F38" s="24"/>
      <c r="G38" s="25">
        <f t="shared" si="3"/>
        <v>1</v>
      </c>
      <c r="H38" s="10"/>
    </row>
    <row r="39" spans="1:14" s="22" customFormat="1" x14ac:dyDescent="0.25">
      <c r="A39" s="64" t="s">
        <v>70</v>
      </c>
      <c r="B39" s="24">
        <f t="shared" si="2"/>
        <v>0.38405014047979252</v>
      </c>
      <c r="C39" s="24">
        <f t="shared" si="2"/>
        <v>0.29263021396153016</v>
      </c>
      <c r="D39" s="24">
        <f t="shared" si="2"/>
        <v>0.24389453209422951</v>
      </c>
      <c r="E39" s="24">
        <f t="shared" si="2"/>
        <v>7.9425113464447805E-2</v>
      </c>
      <c r="F39" s="24"/>
      <c r="G39" s="25">
        <f t="shared" si="3"/>
        <v>1</v>
      </c>
      <c r="H39" s="10"/>
    </row>
    <row r="40" spans="1:14" s="22" customFormat="1" x14ac:dyDescent="0.25">
      <c r="A40" s="64" t="s">
        <v>71</v>
      </c>
      <c r="B40" s="24">
        <f t="shared" si="2"/>
        <v>0.36748070620572998</v>
      </c>
      <c r="C40" s="24">
        <f t="shared" si="2"/>
        <v>0.32445290199809707</v>
      </c>
      <c r="D40" s="24">
        <f t="shared" si="2"/>
        <v>0.23332276139126756</v>
      </c>
      <c r="E40" s="24">
        <f t="shared" si="2"/>
        <v>7.4743630404905378E-2</v>
      </c>
      <c r="F40" s="24"/>
      <c r="G40" s="25">
        <f t="shared" si="3"/>
        <v>1</v>
      </c>
      <c r="H40" s="10"/>
    </row>
    <row r="41" spans="1:14" s="22" customFormat="1" x14ac:dyDescent="0.25">
      <c r="A41" s="64" t="s">
        <v>72</v>
      </c>
      <c r="B41" s="24">
        <f t="shared" si="2"/>
        <v>0.35922911180272921</v>
      </c>
      <c r="C41" s="24">
        <f t="shared" si="2"/>
        <v>0.33241560928896335</v>
      </c>
      <c r="D41" s="24">
        <f t="shared" si="2"/>
        <v>0.228752693320565</v>
      </c>
      <c r="E41" s="24">
        <f t="shared" si="2"/>
        <v>7.96025855877424E-2</v>
      </c>
      <c r="F41" s="24"/>
      <c r="G41" s="25">
        <f t="shared" si="3"/>
        <v>1</v>
      </c>
      <c r="H41" s="10"/>
    </row>
    <row r="42" spans="1:14" s="22" customFormat="1" x14ac:dyDescent="0.25">
      <c r="A42" s="64" t="s">
        <v>73</v>
      </c>
      <c r="B42" s="24">
        <f t="shared" si="2"/>
        <v>0.3398837823560486</v>
      </c>
      <c r="C42" s="24">
        <f t="shared" si="2"/>
        <v>0.33597464342313788</v>
      </c>
      <c r="D42" s="24">
        <f t="shared" si="2"/>
        <v>0.2352879027997887</v>
      </c>
      <c r="E42" s="24">
        <f t="shared" si="2"/>
        <v>8.8853671421024835E-2</v>
      </c>
      <c r="F42" s="24"/>
      <c r="G42" s="25">
        <f t="shared" si="3"/>
        <v>1</v>
      </c>
      <c r="H42" s="10"/>
    </row>
    <row r="43" spans="1:14" s="22" customFormat="1" x14ac:dyDescent="0.25">
      <c r="A43" s="64" t="s">
        <v>74</v>
      </c>
      <c r="B43" s="24">
        <f t="shared" si="2"/>
        <v>0.30521571152607857</v>
      </c>
      <c r="C43" s="24">
        <f t="shared" si="2"/>
        <v>0.32273019961365101</v>
      </c>
      <c r="D43" s="24">
        <f t="shared" si="2"/>
        <v>0.2799742433998712</v>
      </c>
      <c r="E43" s="24">
        <f t="shared" si="2"/>
        <v>9.2079845460399226E-2</v>
      </c>
      <c r="F43" s="24"/>
      <c r="G43" s="25">
        <f t="shared" si="3"/>
        <v>1</v>
      </c>
      <c r="H43" s="10"/>
    </row>
    <row r="44" spans="1:14" s="22" customFormat="1" x14ac:dyDescent="0.25">
      <c r="A44" s="64" t="s">
        <v>75</v>
      </c>
      <c r="B44" s="24">
        <f t="shared" si="2"/>
        <v>0.30553001444896888</v>
      </c>
      <c r="C44" s="24">
        <f t="shared" si="2"/>
        <v>0.32313148561670824</v>
      </c>
      <c r="D44" s="24">
        <f t="shared" si="2"/>
        <v>0.26113227374228293</v>
      </c>
      <c r="E44" s="24">
        <f t="shared" si="2"/>
        <v>0.11020622619203993</v>
      </c>
      <c r="F44" s="24"/>
      <c r="G44" s="25">
        <f t="shared" si="3"/>
        <v>1</v>
      </c>
      <c r="H44" s="10"/>
    </row>
    <row r="45" spans="1:14" s="22" customFormat="1" x14ac:dyDescent="0.25">
      <c r="A45" s="64" t="s">
        <v>76</v>
      </c>
      <c r="B45" s="24">
        <f t="shared" si="2"/>
        <v>0.26967191251000266</v>
      </c>
      <c r="C45" s="24">
        <f t="shared" si="2"/>
        <v>0.34502534009069086</v>
      </c>
      <c r="D45" s="24">
        <f t="shared" si="2"/>
        <v>0.2875433448919712</v>
      </c>
      <c r="E45" s="24">
        <f t="shared" si="2"/>
        <v>9.7759402507335294E-2</v>
      </c>
      <c r="F45" s="24"/>
      <c r="G45" s="25">
        <f t="shared" si="3"/>
        <v>1</v>
      </c>
      <c r="H45" s="10"/>
    </row>
    <row r="46" spans="1:14" s="22" customFormat="1" x14ac:dyDescent="0.25">
      <c r="A46" s="64" t="s">
        <v>77</v>
      </c>
      <c r="B46" s="24">
        <f t="shared" si="2"/>
        <v>0.27763540064923969</v>
      </c>
      <c r="C46" s="24">
        <f t="shared" si="2"/>
        <v>0.34443874935930291</v>
      </c>
      <c r="D46" s="24">
        <f t="shared" si="2"/>
        <v>0.28019818896292498</v>
      </c>
      <c r="E46" s="24">
        <f t="shared" si="2"/>
        <v>9.7727661028532378E-2</v>
      </c>
      <c r="F46" s="24"/>
      <c r="G46" s="25">
        <f t="shared" si="3"/>
        <v>1</v>
      </c>
      <c r="H46" s="10"/>
    </row>
    <row r="47" spans="1:14" s="22" customFormat="1" x14ac:dyDescent="0.25">
      <c r="A47" s="23" t="s">
        <v>95</v>
      </c>
      <c r="B47" s="24">
        <f t="shared" si="2"/>
        <v>0.21691599539700807</v>
      </c>
      <c r="C47" s="24">
        <f t="shared" si="2"/>
        <v>0.29113924050632911</v>
      </c>
      <c r="D47" s="24">
        <f t="shared" si="2"/>
        <v>0.24395857307249713</v>
      </c>
      <c r="E47" s="24">
        <f t="shared" si="2"/>
        <v>0.1144994246260069</v>
      </c>
      <c r="F47" s="24">
        <f>F24/$G24</f>
        <v>0.13348676639815879</v>
      </c>
      <c r="G47" s="25">
        <f t="shared" si="3"/>
        <v>1</v>
      </c>
    </row>
    <row r="48" spans="1:14" s="22" customFormat="1" x14ac:dyDescent="0.25">
      <c r="A48" s="64" t="s">
        <v>96</v>
      </c>
      <c r="B48" s="24">
        <f t="shared" si="2"/>
        <v>0.24097761534947465</v>
      </c>
      <c r="C48" s="24">
        <f t="shared" si="2"/>
        <v>0.26267702147099131</v>
      </c>
      <c r="D48" s="24">
        <f t="shared" si="2"/>
        <v>0.22019186843307445</v>
      </c>
      <c r="E48" s="24">
        <f t="shared" si="2"/>
        <v>0.10415714938328004</v>
      </c>
      <c r="F48" s="24">
        <f>F25/$G25</f>
        <v>0.17199634536317954</v>
      </c>
      <c r="G48" s="25">
        <f t="shared" si="3"/>
        <v>1</v>
      </c>
      <c r="H48" s="10"/>
      <c r="I48" s="10"/>
      <c r="K48" s="10"/>
      <c r="L48" s="10"/>
      <c r="M48" s="10"/>
      <c r="N48" s="11"/>
    </row>
    <row r="49" spans="1:14" s="22" customFormat="1" x14ac:dyDescent="0.25">
      <c r="A49" s="64" t="s">
        <v>97</v>
      </c>
      <c r="B49" s="24">
        <f t="shared" si="2"/>
        <v>0.30265748031496065</v>
      </c>
      <c r="C49" s="24">
        <f t="shared" si="2"/>
        <v>0.25467519685039369</v>
      </c>
      <c r="D49" s="24">
        <f t="shared" si="2"/>
        <v>0.22342519685039369</v>
      </c>
      <c r="E49" s="24">
        <f t="shared" si="2"/>
        <v>0.10777559055118111</v>
      </c>
      <c r="F49" s="24">
        <f>F26/$G26</f>
        <v>0.11146653543307086</v>
      </c>
      <c r="G49" s="25">
        <f t="shared" si="3"/>
        <v>1</v>
      </c>
      <c r="H49" s="10"/>
      <c r="I49" s="10"/>
      <c r="K49" s="10"/>
      <c r="L49" s="10"/>
      <c r="M49" s="10"/>
      <c r="N49" s="11"/>
    </row>
    <row r="50" spans="1:14" s="22" customFormat="1" x14ac:dyDescent="0.25">
      <c r="A50" s="64" t="s">
        <v>98</v>
      </c>
      <c r="B50" s="24">
        <f t="shared" si="2"/>
        <v>0.38382352941176473</v>
      </c>
      <c r="C50" s="24">
        <f t="shared" si="2"/>
        <v>0.27886029411764707</v>
      </c>
      <c r="D50" s="24">
        <f t="shared" si="2"/>
        <v>0.22812499999999999</v>
      </c>
      <c r="E50" s="24">
        <f t="shared" si="2"/>
        <v>0.10919117647058824</v>
      </c>
      <c r="F50" s="24"/>
      <c r="G50" s="25">
        <f t="shared" si="3"/>
        <v>1</v>
      </c>
      <c r="H50" s="10"/>
      <c r="I50" s="10"/>
      <c r="K50" s="10"/>
      <c r="L50" s="10"/>
      <c r="M50" s="10"/>
      <c r="N50" s="11"/>
    </row>
    <row r="51" spans="1:14" s="22" customFormat="1" x14ac:dyDescent="0.25">
      <c r="A51" s="64" t="s">
        <v>99</v>
      </c>
      <c r="B51" s="24">
        <f t="shared" si="2"/>
        <v>0.31436619718309861</v>
      </c>
      <c r="C51" s="24">
        <f t="shared" si="2"/>
        <v>0.28140845070422538</v>
      </c>
      <c r="D51" s="24">
        <f t="shared" si="2"/>
        <v>0.27154929577464787</v>
      </c>
      <c r="E51" s="24">
        <f t="shared" si="2"/>
        <v>0.13267605633802818</v>
      </c>
      <c r="F51" s="24"/>
      <c r="G51" s="25">
        <f t="shared" si="3"/>
        <v>1</v>
      </c>
      <c r="H51" s="10"/>
      <c r="I51" s="10"/>
      <c r="K51" s="10"/>
      <c r="L51" s="10"/>
      <c r="M51" s="10"/>
      <c r="N51" s="11"/>
    </row>
    <row r="52" spans="1:14" s="22" customFormat="1" x14ac:dyDescent="0.25">
      <c r="A52" s="64" t="s">
        <v>479</v>
      </c>
      <c r="B52" s="24">
        <f t="shared" si="2"/>
        <v>0.32999478351591027</v>
      </c>
      <c r="C52" s="24">
        <f t="shared" si="2"/>
        <v>0.29107981220657275</v>
      </c>
      <c r="D52" s="24">
        <f t="shared" si="2"/>
        <v>0.27803860198226393</v>
      </c>
      <c r="E52" s="24">
        <f t="shared" si="2"/>
        <v>0.100886802295253</v>
      </c>
      <c r="F52" s="24"/>
      <c r="G52" s="25">
        <f t="shared" si="3"/>
        <v>1</v>
      </c>
      <c r="H52" s="10"/>
      <c r="I52" s="10"/>
      <c r="K52" s="10"/>
      <c r="L52" s="10"/>
      <c r="M52" s="10"/>
      <c r="N52" s="11"/>
    </row>
    <row r="53" spans="1:14" s="22" customFormat="1" x14ac:dyDescent="0.25">
      <c r="A53" s="209" t="s">
        <v>101</v>
      </c>
      <c r="B53" s="209"/>
      <c r="C53" s="209"/>
      <c r="D53" s="209"/>
      <c r="E53" s="209"/>
      <c r="F53" s="209"/>
      <c r="G53" s="209"/>
      <c r="H53" s="10"/>
    </row>
    <row r="54" spans="1:14" s="22" customFormat="1" x14ac:dyDescent="0.25">
      <c r="A54" s="64" t="s">
        <v>61</v>
      </c>
      <c r="B54" s="24">
        <v>-4.5076812993423254E-2</v>
      </c>
      <c r="C54" s="24">
        <v>1.4049704187784562E-2</v>
      </c>
      <c r="D54" s="24">
        <v>2.5827225434643858E-2</v>
      </c>
      <c r="E54" s="24">
        <v>5.1998833709947928E-3</v>
      </c>
      <c r="F54" s="24"/>
      <c r="G54" s="25">
        <v>0</v>
      </c>
      <c r="H54" s="10"/>
    </row>
    <row r="55" spans="1:14" s="22" customFormat="1" x14ac:dyDescent="0.25">
      <c r="A55" s="64" t="s">
        <v>62</v>
      </c>
      <c r="B55" s="24">
        <v>9.5439835171579612E-3</v>
      </c>
      <c r="C55" s="24">
        <v>-1.1385776183602647E-2</v>
      </c>
      <c r="D55" s="24">
        <v>-3.9951880979074705E-3</v>
      </c>
      <c r="E55" s="24">
        <v>5.8369807643521288E-3</v>
      </c>
      <c r="F55" s="24"/>
      <c r="G55" s="25">
        <v>0</v>
      </c>
      <c r="H55" s="10"/>
    </row>
    <row r="56" spans="1:14" s="22" customFormat="1" x14ac:dyDescent="0.25">
      <c r="A56" s="64" t="s">
        <v>63</v>
      </c>
      <c r="B56" s="24">
        <v>-8.2404586443819428E-3</v>
      </c>
      <c r="C56" s="24">
        <v>1.639462679360848E-2</v>
      </c>
      <c r="D56" s="24">
        <v>6.2770609839742642E-3</v>
      </c>
      <c r="E56" s="24">
        <v>-1.4431229133200732E-2</v>
      </c>
      <c r="F56" s="24"/>
      <c r="G56" s="25">
        <v>0</v>
      </c>
      <c r="H56" s="10"/>
    </row>
    <row r="57" spans="1:14" s="22" customFormat="1" x14ac:dyDescent="0.25">
      <c r="A57" s="64" t="s">
        <v>64</v>
      </c>
      <c r="B57" s="24">
        <v>-3.9746766864214356E-2</v>
      </c>
      <c r="C57" s="24">
        <v>2.726909568331598E-2</v>
      </c>
      <c r="D57" s="24">
        <v>1.2721679669230296E-2</v>
      </c>
      <c r="E57" s="24">
        <v>-2.4400848833197597E-4</v>
      </c>
      <c r="F57" s="24"/>
      <c r="G57" s="25">
        <v>0</v>
      </c>
      <c r="H57" s="10"/>
    </row>
    <row r="58" spans="1:14" s="22" customFormat="1" x14ac:dyDescent="0.25">
      <c r="A58" s="64" t="s">
        <v>65</v>
      </c>
      <c r="B58" s="24">
        <v>4.6602655805024207E-3</v>
      </c>
      <c r="C58" s="24">
        <v>-2.6415660372119232E-2</v>
      </c>
      <c r="D58" s="24">
        <v>4.5637572559394379E-3</v>
      </c>
      <c r="E58" s="24">
        <v>1.7191637535677443E-2</v>
      </c>
      <c r="F58" s="24"/>
      <c r="G58" s="25">
        <v>0</v>
      </c>
      <c r="H58" s="10"/>
    </row>
    <row r="59" spans="1:14" s="22" customFormat="1" x14ac:dyDescent="0.25">
      <c r="A59" s="64" t="s">
        <v>66</v>
      </c>
      <c r="B59" s="24">
        <f t="shared" ref="B59:E68" si="4">B37-B36</f>
        <v>3.7630342901472269E-2</v>
      </c>
      <c r="C59" s="24">
        <f t="shared" si="4"/>
        <v>-4.1467971742427889E-2</v>
      </c>
      <c r="D59" s="24">
        <f t="shared" si="4"/>
        <v>5.8984368482501437E-3</v>
      </c>
      <c r="E59" s="24">
        <f t="shared" si="4"/>
        <v>-2.0608080072945512E-3</v>
      </c>
      <c r="F59" s="24"/>
      <c r="G59" s="25">
        <f t="shared" ref="G59:G68" si="5">G37-G36</f>
        <v>0</v>
      </c>
      <c r="H59" s="10"/>
    </row>
    <row r="60" spans="1:14" s="22" customFormat="1" x14ac:dyDescent="0.25">
      <c r="A60" s="64" t="s">
        <v>69</v>
      </c>
      <c r="B60" s="24">
        <f t="shared" si="4"/>
        <v>-3.9820525528521278E-2</v>
      </c>
      <c r="C60" s="24">
        <f t="shared" si="4"/>
        <v>1.6688301946770956E-2</v>
      </c>
      <c r="D60" s="24">
        <f t="shared" si="4"/>
        <v>2.7994824886354991E-2</v>
      </c>
      <c r="E60" s="24">
        <f t="shared" si="4"/>
        <v>-4.8626013046046829E-3</v>
      </c>
      <c r="F60" s="24"/>
      <c r="G60" s="25">
        <f t="shared" si="5"/>
        <v>0</v>
      </c>
      <c r="H60" s="10"/>
    </row>
    <row r="61" spans="1:14" s="22" customFormat="1" x14ac:dyDescent="0.25">
      <c r="A61" s="64" t="s">
        <v>70</v>
      </c>
      <c r="B61" s="24">
        <f t="shared" si="4"/>
        <v>1.5874639189341844E-2</v>
      </c>
      <c r="C61" s="24">
        <f t="shared" si="4"/>
        <v>-1.3603655405156345E-2</v>
      </c>
      <c r="D61" s="24">
        <f t="shared" si="4"/>
        <v>-1.1813230462848101E-2</v>
      </c>
      <c r="E61" s="24">
        <f t="shared" si="4"/>
        <v>9.5422466786626164E-3</v>
      </c>
      <c r="F61" s="24"/>
      <c r="G61" s="25">
        <f t="shared" si="5"/>
        <v>0</v>
      </c>
      <c r="H61" s="10"/>
    </row>
    <row r="62" spans="1:14" s="22" customFormat="1" x14ac:dyDescent="0.25">
      <c r="A62" s="64" t="s">
        <v>71</v>
      </c>
      <c r="B62" s="24">
        <f t="shared" si="4"/>
        <v>-1.6569434274062544E-2</v>
      </c>
      <c r="C62" s="24">
        <f t="shared" si="4"/>
        <v>3.1822688036566904E-2</v>
      </c>
      <c r="D62" s="24">
        <f t="shared" si="4"/>
        <v>-1.0571770702961947E-2</v>
      </c>
      <c r="E62" s="24">
        <f t="shared" si="4"/>
        <v>-4.6814830595424267E-3</v>
      </c>
      <c r="F62" s="24"/>
      <c r="G62" s="25">
        <f t="shared" si="5"/>
        <v>0</v>
      </c>
      <c r="H62" s="10"/>
    </row>
    <row r="63" spans="1:14" s="22" customFormat="1" x14ac:dyDescent="0.25">
      <c r="A63" s="64" t="s">
        <v>72</v>
      </c>
      <c r="B63" s="24">
        <f t="shared" si="4"/>
        <v>-8.2515944030007726E-3</v>
      </c>
      <c r="C63" s="24">
        <f t="shared" si="4"/>
        <v>7.9627072908662888E-3</v>
      </c>
      <c r="D63" s="24">
        <f t="shared" si="4"/>
        <v>-4.5700680707025654E-3</v>
      </c>
      <c r="E63" s="24">
        <f t="shared" si="4"/>
        <v>4.8589551828370214E-3</v>
      </c>
      <c r="F63" s="24"/>
      <c r="G63" s="25">
        <f t="shared" si="5"/>
        <v>0</v>
      </c>
      <c r="H63" s="10"/>
    </row>
    <row r="64" spans="1:14" s="22" customFormat="1" x14ac:dyDescent="0.25">
      <c r="A64" s="64" t="s">
        <v>73</v>
      </c>
      <c r="B64" s="24">
        <f t="shared" si="4"/>
        <v>-1.9345329446680604E-2</v>
      </c>
      <c r="C64" s="24">
        <f t="shared" si="4"/>
        <v>3.5590341341745213E-3</v>
      </c>
      <c r="D64" s="24">
        <f t="shared" si="4"/>
        <v>6.5352094792237025E-3</v>
      </c>
      <c r="E64" s="24">
        <f t="shared" si="4"/>
        <v>9.2510858332824353E-3</v>
      </c>
      <c r="F64" s="24"/>
      <c r="G64" s="25">
        <f t="shared" si="5"/>
        <v>0</v>
      </c>
      <c r="H64" s="10"/>
    </row>
    <row r="65" spans="1:14" s="22" customFormat="1" x14ac:dyDescent="0.25">
      <c r="A65" s="64" t="s">
        <v>74</v>
      </c>
      <c r="B65" s="24">
        <f t="shared" si="4"/>
        <v>-3.4668070829970032E-2</v>
      </c>
      <c r="C65" s="24">
        <f t="shared" si="4"/>
        <v>-1.3244443809486861E-2</v>
      </c>
      <c r="D65" s="24">
        <f t="shared" si="4"/>
        <v>4.4686340600082503E-2</v>
      </c>
      <c r="E65" s="24">
        <f t="shared" si="4"/>
        <v>3.226174039374391E-3</v>
      </c>
      <c r="F65" s="24"/>
      <c r="G65" s="25">
        <f t="shared" si="5"/>
        <v>0</v>
      </c>
      <c r="H65" s="10"/>
    </row>
    <row r="66" spans="1:14" s="22" customFormat="1" x14ac:dyDescent="0.25">
      <c r="A66" s="64" t="s">
        <v>75</v>
      </c>
      <c r="B66" s="24">
        <f t="shared" si="4"/>
        <v>3.1430292289030826E-4</v>
      </c>
      <c r="C66" s="24">
        <f t="shared" si="4"/>
        <v>4.0128600305722184E-4</v>
      </c>
      <c r="D66" s="24">
        <f t="shared" si="4"/>
        <v>-1.8841969657588276E-2</v>
      </c>
      <c r="E66" s="24">
        <f t="shared" si="4"/>
        <v>1.8126380731640704E-2</v>
      </c>
      <c r="F66" s="24"/>
      <c r="G66" s="25">
        <f t="shared" si="5"/>
        <v>0</v>
      </c>
      <c r="H66" s="10"/>
    </row>
    <row r="67" spans="1:14" s="22" customFormat="1" x14ac:dyDescent="0.25">
      <c r="A67" s="64" t="s">
        <v>76</v>
      </c>
      <c r="B67" s="24">
        <f t="shared" si="4"/>
        <v>-3.5858101938966214E-2</v>
      </c>
      <c r="C67" s="24">
        <f t="shared" si="4"/>
        <v>2.1893854473982621E-2</v>
      </c>
      <c r="D67" s="24">
        <f t="shared" si="4"/>
        <v>2.641107114968827E-2</v>
      </c>
      <c r="E67" s="24">
        <f t="shared" si="4"/>
        <v>-1.2446823684704636E-2</v>
      </c>
      <c r="F67" s="24"/>
      <c r="G67" s="25">
        <f t="shared" si="5"/>
        <v>0</v>
      </c>
      <c r="H67" s="10"/>
    </row>
    <row r="68" spans="1:14" s="22" customFormat="1" x14ac:dyDescent="0.25">
      <c r="A68" s="64" t="s">
        <v>77</v>
      </c>
      <c r="B68" s="24">
        <f t="shared" si="4"/>
        <v>7.9634881392370294E-3</v>
      </c>
      <c r="C68" s="24">
        <f t="shared" si="4"/>
        <v>-5.8659073138794815E-4</v>
      </c>
      <c r="D68" s="24">
        <f t="shared" si="4"/>
        <v>-7.3451559290462209E-3</v>
      </c>
      <c r="E68" s="24">
        <f t="shared" si="4"/>
        <v>-3.1741478802915779E-5</v>
      </c>
      <c r="F68" s="24"/>
      <c r="G68" s="25">
        <f t="shared" si="5"/>
        <v>0</v>
      </c>
      <c r="H68" s="10"/>
    </row>
    <row r="69" spans="1:14" s="22" customFormat="1" x14ac:dyDescent="0.25">
      <c r="A69" s="23" t="s">
        <v>95</v>
      </c>
      <c r="B69" s="24">
        <f>B47-B45</f>
        <v>-5.2755917112994599E-2</v>
      </c>
      <c r="C69" s="24">
        <f t="shared" ref="C69:G69" si="6">C47-C45</f>
        <v>-5.3886099584361746E-2</v>
      </c>
      <c r="D69" s="24">
        <f t="shared" si="6"/>
        <v>-4.3584771819474066E-2</v>
      </c>
      <c r="E69" s="24">
        <f t="shared" si="6"/>
        <v>1.6740022118671607E-2</v>
      </c>
      <c r="F69" s="24"/>
      <c r="G69" s="25">
        <f t="shared" si="6"/>
        <v>0</v>
      </c>
    </row>
    <row r="70" spans="1:14" s="22" customFormat="1" x14ac:dyDescent="0.25">
      <c r="A70" s="64" t="s">
        <v>96</v>
      </c>
      <c r="B70" s="24">
        <f>B48-B47</f>
        <v>2.4061619952466584E-2</v>
      </c>
      <c r="C70" s="24">
        <f t="shared" ref="C70:G74" si="7">C48-C47</f>
        <v>-2.8462219035337799E-2</v>
      </c>
      <c r="D70" s="24">
        <f t="shared" si="7"/>
        <v>-2.3766704639422681E-2</v>
      </c>
      <c r="E70" s="24">
        <f t="shared" si="7"/>
        <v>-1.0342275242726864E-2</v>
      </c>
      <c r="F70" s="24"/>
      <c r="G70" s="25">
        <f t="shared" si="7"/>
        <v>0</v>
      </c>
      <c r="H70" s="10"/>
      <c r="I70" s="10"/>
      <c r="K70" s="10"/>
      <c r="L70" s="10"/>
      <c r="M70" s="10"/>
      <c r="N70" s="11"/>
    </row>
    <row r="71" spans="1:14" s="22" customFormat="1" x14ac:dyDescent="0.25">
      <c r="A71" s="64" t="s">
        <v>97</v>
      </c>
      <c r="B71" s="24">
        <f t="shared" ref="B71:B74" si="8">B49-B48</f>
        <v>6.1679864965485998E-2</v>
      </c>
      <c r="C71" s="24">
        <f t="shared" si="7"/>
        <v>-8.0018246205976196E-3</v>
      </c>
      <c r="D71" s="24">
        <f t="shared" si="7"/>
        <v>3.2333284173192423E-3</v>
      </c>
      <c r="E71" s="24">
        <f t="shared" si="7"/>
        <v>3.6184411679010681E-3</v>
      </c>
      <c r="F71" s="24"/>
      <c r="G71" s="25">
        <f t="shared" si="7"/>
        <v>0</v>
      </c>
      <c r="H71" s="10"/>
      <c r="I71" s="10"/>
      <c r="K71" s="10"/>
      <c r="L71" s="10"/>
      <c r="M71" s="10"/>
      <c r="N71" s="11"/>
    </row>
    <row r="72" spans="1:14" s="22" customFormat="1" x14ac:dyDescent="0.25">
      <c r="A72" s="64" t="s">
        <v>98</v>
      </c>
      <c r="B72" s="24">
        <f t="shared" si="8"/>
        <v>8.1166049096804083E-2</v>
      </c>
      <c r="C72" s="24">
        <f t="shared" si="7"/>
        <v>2.4185097267253375E-2</v>
      </c>
      <c r="D72" s="24">
        <f t="shared" si="7"/>
        <v>4.699803149606302E-3</v>
      </c>
      <c r="E72" s="24">
        <f t="shared" si="7"/>
        <v>1.4155859194071307E-3</v>
      </c>
      <c r="F72" s="24"/>
      <c r="G72" s="25">
        <f t="shared" si="7"/>
        <v>0</v>
      </c>
      <c r="H72" s="10"/>
      <c r="I72" s="10"/>
      <c r="K72" s="10"/>
      <c r="L72" s="10"/>
      <c r="M72" s="10"/>
      <c r="N72" s="11"/>
    </row>
    <row r="73" spans="1:14" s="22" customFormat="1" x14ac:dyDescent="0.25">
      <c r="A73" s="64" t="s">
        <v>99</v>
      </c>
      <c r="B73" s="24">
        <f t="shared" si="8"/>
        <v>-6.9457332228666124E-2</v>
      </c>
      <c r="C73" s="24">
        <f t="shared" si="7"/>
        <v>2.5481565865783096E-3</v>
      </c>
      <c r="D73" s="24">
        <f t="shared" si="7"/>
        <v>4.3424295774647875E-2</v>
      </c>
      <c r="E73" s="24">
        <f t="shared" si="7"/>
        <v>2.3484879867439939E-2</v>
      </c>
      <c r="F73" s="24"/>
      <c r="G73" s="25">
        <f t="shared" si="7"/>
        <v>0</v>
      </c>
      <c r="H73" s="10"/>
      <c r="I73" s="10"/>
      <c r="K73" s="10"/>
      <c r="L73" s="10"/>
      <c r="M73" s="10"/>
      <c r="N73" s="11"/>
    </row>
    <row r="74" spans="1:14" s="22" customFormat="1" x14ac:dyDescent="0.25">
      <c r="A74" s="64" t="s">
        <v>479</v>
      </c>
      <c r="B74" s="24">
        <f t="shared" si="8"/>
        <v>1.5628586332811667E-2</v>
      </c>
      <c r="C74" s="24">
        <f t="shared" si="7"/>
        <v>9.6713615023473753E-3</v>
      </c>
      <c r="D74" s="24">
        <f t="shared" si="7"/>
        <v>6.4893062076160635E-3</v>
      </c>
      <c r="E74" s="24">
        <f t="shared" si="7"/>
        <v>-3.1789254042775175E-2</v>
      </c>
      <c r="F74" s="24"/>
      <c r="G74" s="25">
        <f t="shared" si="7"/>
        <v>0</v>
      </c>
      <c r="H74" s="10"/>
      <c r="I74" s="10"/>
      <c r="K74" s="10"/>
      <c r="L74" s="10"/>
      <c r="M74" s="10"/>
      <c r="N74" s="11"/>
    </row>
    <row r="75" spans="1:14" s="22" customFormat="1" x14ac:dyDescent="0.25">
      <c r="A75" s="64"/>
      <c r="B75" s="24"/>
      <c r="C75" s="24"/>
      <c r="D75" s="24"/>
      <c r="E75" s="24"/>
      <c r="F75" s="24"/>
      <c r="G75" s="25"/>
      <c r="H75" s="10"/>
      <c r="I75" s="10"/>
      <c r="K75" s="10"/>
      <c r="L75" s="10"/>
      <c r="M75" s="10"/>
      <c r="N75" s="11"/>
    </row>
    <row r="76" spans="1:14" s="22" customFormat="1" x14ac:dyDescent="0.25">
      <c r="A76" s="64" t="str">
        <f>CONCATENATE("Note 1: ",'[1]3.3.1'!$AS$33)</f>
        <v xml:space="preserve">Note 1: 2019-2020* data is for the period 1 July 2019 to 27 March 2020 due to discontinuation of Form EX01 on 27 March 2020. </v>
      </c>
      <c r="B76" s="24"/>
      <c r="C76" s="24"/>
      <c r="D76" s="24"/>
      <c r="E76" s="24"/>
      <c r="F76" s="24"/>
      <c r="G76" s="25"/>
      <c r="H76" s="10"/>
    </row>
    <row r="77" spans="1:14" s="22" customFormat="1" x14ac:dyDescent="0.25">
      <c r="A77" s="64" t="str">
        <f>CONCATENATE("Note 2: ",'[1]3.3.1'!$AS$34)</f>
        <v>Note 2: 2019-2020** data is for the period 28 March 2020 (when the Initial Statutory Report was introduced) to 30 June 2020.</v>
      </c>
      <c r="B77" s="24"/>
      <c r="C77" s="24"/>
      <c r="D77" s="24"/>
      <c r="E77" s="24"/>
      <c r="F77" s="24"/>
      <c r="G77" s="25"/>
      <c r="H77" s="10"/>
    </row>
    <row r="78" spans="1:14" s="22" customFormat="1" ht="27" customHeight="1" x14ac:dyDescent="0.25">
      <c r="A78" s="233" t="s">
        <v>296</v>
      </c>
      <c r="B78" s="234"/>
      <c r="C78" s="234"/>
      <c r="D78" s="234"/>
      <c r="E78" s="234"/>
      <c r="F78" s="234"/>
      <c r="G78" s="234"/>
      <c r="H78" s="234"/>
      <c r="I78" s="234"/>
    </row>
    <row r="79" spans="1:14" s="22" customFormat="1" ht="12.75" customHeight="1" x14ac:dyDescent="0.25">
      <c r="A79" s="10"/>
      <c r="B79" s="10"/>
      <c r="C79" s="10"/>
      <c r="D79" s="10"/>
      <c r="E79" s="10"/>
      <c r="F79" s="10"/>
      <c r="G79" s="10"/>
      <c r="H79" s="10"/>
    </row>
    <row r="80" spans="1:14" s="22" customFormat="1" ht="30" customHeight="1" x14ac:dyDescent="0.25">
      <c r="A80" s="235" t="s">
        <v>297</v>
      </c>
      <c r="B80" s="235"/>
      <c r="C80" s="235"/>
      <c r="D80" s="235"/>
      <c r="E80" s="235"/>
      <c r="F80" s="235"/>
      <c r="G80" s="235"/>
      <c r="H80" s="235"/>
      <c r="I80" s="235"/>
    </row>
    <row r="81" spans="1:7" s="22" customFormat="1" x14ac:dyDescent="0.25">
      <c r="A81" s="64"/>
      <c r="G81" s="10"/>
    </row>
    <row r="82" spans="1:7" x14ac:dyDescent="0.25">
      <c r="A82" s="7"/>
      <c r="G82" s="8"/>
    </row>
    <row r="83" spans="1:7" x14ac:dyDescent="0.25">
      <c r="A83" s="7"/>
      <c r="G83" s="8"/>
    </row>
    <row r="84" spans="1:7" x14ac:dyDescent="0.25">
      <c r="A84" s="7"/>
      <c r="G84" s="8"/>
    </row>
    <row r="85" spans="1:7" x14ac:dyDescent="0.25">
      <c r="A85" s="7"/>
      <c r="G85" s="8"/>
    </row>
    <row r="86" spans="1:7" x14ac:dyDescent="0.25">
      <c r="A86" s="7"/>
      <c r="G86" s="8"/>
    </row>
    <row r="87" spans="1:7" x14ac:dyDescent="0.25">
      <c r="A87" s="7"/>
      <c r="G87" s="8"/>
    </row>
    <row r="88" spans="1:7" x14ac:dyDescent="0.25">
      <c r="A88" s="7"/>
      <c r="G88" s="8"/>
    </row>
    <row r="89" spans="1:7" x14ac:dyDescent="0.25">
      <c r="A89" s="7"/>
      <c r="G89" s="8"/>
    </row>
    <row r="90" spans="1:7" x14ac:dyDescent="0.25">
      <c r="A90" s="7"/>
      <c r="G90" s="8"/>
    </row>
    <row r="91" spans="1:7" x14ac:dyDescent="0.25">
      <c r="A91" s="7"/>
      <c r="G91" s="8"/>
    </row>
    <row r="92" spans="1:7" x14ac:dyDescent="0.25">
      <c r="A92" s="7"/>
      <c r="G92" s="8"/>
    </row>
    <row r="93" spans="1:7" x14ac:dyDescent="0.25">
      <c r="A93" s="7"/>
      <c r="G93" s="8"/>
    </row>
    <row r="94" spans="1:7" x14ac:dyDescent="0.25">
      <c r="A94" s="7"/>
      <c r="G94" s="8"/>
    </row>
    <row r="95" spans="1:7" x14ac:dyDescent="0.25">
      <c r="A95" s="7"/>
      <c r="G95" s="8"/>
    </row>
    <row r="96" spans="1:7" x14ac:dyDescent="0.25">
      <c r="A96" s="7"/>
      <c r="G96" s="8"/>
    </row>
    <row r="97" spans="1:1" x14ac:dyDescent="0.25">
      <c r="A97" s="5" t="s">
        <v>41</v>
      </c>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sheetData>
  <mergeCells count="10">
    <mergeCell ref="A78:I78"/>
    <mergeCell ref="A80:I80"/>
    <mergeCell ref="A1:G1"/>
    <mergeCell ref="A2:G2"/>
    <mergeCell ref="A3:G3"/>
    <mergeCell ref="B5:G5"/>
    <mergeCell ref="A7:G7"/>
    <mergeCell ref="A4:I4"/>
    <mergeCell ref="A30:G30"/>
    <mergeCell ref="A53:G53"/>
  </mergeCells>
  <phoneticPr fontId="18" type="noConversion"/>
  <hyperlinks>
    <hyperlink ref="A97" r:id="rId1" xr:uid="{44435A0F-FF70-461F-9046-5F81DF71A953}"/>
  </hyperlinks>
  <pageMargins left="0.70866141732283472" right="0.70866141732283472" top="0.74803149606299213" bottom="0.74803149606299213" header="0.31496062992125984" footer="0.31496062992125984"/>
  <pageSetup paperSize="9" fitToHeight="0" orientation="landscape" r:id="rId2"/>
  <rowBreaks count="3" manualBreakCount="3">
    <brk id="27" max="8" man="1"/>
    <brk id="49" max="8" man="1"/>
    <brk id="75" max="8"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198"/>
  <sheetViews>
    <sheetView showGridLines="0" zoomScaleNormal="100" workbookViewId="0">
      <pane ySplit="6" topLeftCell="A7" activePane="bottomLeft" state="frozen"/>
      <selection activeCell="A9" sqref="A9:Q9"/>
      <selection pane="bottomLeft" activeCell="A3" sqref="A3:H3"/>
    </sheetView>
  </sheetViews>
  <sheetFormatPr defaultColWidth="11.5703125" defaultRowHeight="15" x14ac:dyDescent="0.25"/>
  <cols>
    <col min="1" max="1" width="24.7109375" style="21" customWidth="1"/>
    <col min="2" max="8" width="12.7109375" style="21" customWidth="1"/>
    <col min="9" max="225" width="11.5703125" style="21"/>
    <col min="226" max="226" width="51.5703125" style="21" customWidth="1"/>
    <col min="227" max="228" width="11.5703125" style="21"/>
    <col min="229" max="229" width="12" style="21" customWidth="1"/>
    <col min="230" max="481" width="11.5703125" style="21"/>
    <col min="482" max="482" width="51.5703125" style="21" customWidth="1"/>
    <col min="483" max="484" width="11.5703125" style="21"/>
    <col min="485" max="485" width="12" style="21" customWidth="1"/>
    <col min="486" max="737" width="11.5703125" style="21"/>
    <col min="738" max="738" width="51.5703125" style="21" customWidth="1"/>
    <col min="739" max="740" width="11.5703125" style="21"/>
    <col min="741" max="741" width="12" style="21" customWidth="1"/>
    <col min="742" max="993" width="11.5703125" style="21"/>
    <col min="994" max="994" width="51.5703125" style="21" customWidth="1"/>
    <col min="995" max="996" width="11.5703125" style="21"/>
    <col min="997" max="997" width="12" style="21" customWidth="1"/>
    <col min="998" max="1249" width="11.5703125" style="21"/>
    <col min="1250" max="1250" width="51.5703125" style="21" customWidth="1"/>
    <col min="1251" max="1252" width="11.5703125" style="21"/>
    <col min="1253" max="1253" width="12" style="21" customWidth="1"/>
    <col min="1254" max="1505" width="11.5703125" style="21"/>
    <col min="1506" max="1506" width="51.5703125" style="21" customWidth="1"/>
    <col min="1507" max="1508" width="11.5703125" style="21"/>
    <col min="1509" max="1509" width="12" style="21" customWidth="1"/>
    <col min="1510" max="1761" width="11.5703125" style="21"/>
    <col min="1762" max="1762" width="51.5703125" style="21" customWidth="1"/>
    <col min="1763" max="1764" width="11.5703125" style="21"/>
    <col min="1765" max="1765" width="12" style="21" customWidth="1"/>
    <col min="1766" max="2017" width="11.5703125" style="21"/>
    <col min="2018" max="2018" width="51.5703125" style="21" customWidth="1"/>
    <col min="2019" max="2020" width="11.5703125" style="21"/>
    <col min="2021" max="2021" width="12" style="21" customWidth="1"/>
    <col min="2022" max="2273" width="11.5703125" style="21"/>
    <col min="2274" max="2274" width="51.5703125" style="21" customWidth="1"/>
    <col min="2275" max="2276" width="11.5703125" style="21"/>
    <col min="2277" max="2277" width="12" style="21" customWidth="1"/>
    <col min="2278" max="2529" width="11.5703125" style="21"/>
    <col min="2530" max="2530" width="51.5703125" style="21" customWidth="1"/>
    <col min="2531" max="2532" width="11.5703125" style="21"/>
    <col min="2533" max="2533" width="12" style="21" customWidth="1"/>
    <col min="2534" max="2785" width="11.5703125" style="21"/>
    <col min="2786" max="2786" width="51.5703125" style="21" customWidth="1"/>
    <col min="2787" max="2788" width="11.5703125" style="21"/>
    <col min="2789" max="2789" width="12" style="21" customWidth="1"/>
    <col min="2790" max="3041" width="11.5703125" style="21"/>
    <col min="3042" max="3042" width="51.5703125" style="21" customWidth="1"/>
    <col min="3043" max="3044" width="11.5703125" style="21"/>
    <col min="3045" max="3045" width="12" style="21" customWidth="1"/>
    <col min="3046" max="3297" width="11.5703125" style="21"/>
    <col min="3298" max="3298" width="51.5703125" style="21" customWidth="1"/>
    <col min="3299" max="3300" width="11.5703125" style="21"/>
    <col min="3301" max="3301" width="12" style="21" customWidth="1"/>
    <col min="3302" max="3553" width="11.5703125" style="21"/>
    <col min="3554" max="3554" width="51.5703125" style="21" customWidth="1"/>
    <col min="3555" max="3556" width="11.5703125" style="21"/>
    <col min="3557" max="3557" width="12" style="21" customWidth="1"/>
    <col min="3558" max="3809" width="11.5703125" style="21"/>
    <col min="3810" max="3810" width="51.5703125" style="21" customWidth="1"/>
    <col min="3811" max="3812" width="11.5703125" style="21"/>
    <col min="3813" max="3813" width="12" style="21" customWidth="1"/>
    <col min="3814" max="4065" width="11.5703125" style="21"/>
    <col min="4066" max="4066" width="51.5703125" style="21" customWidth="1"/>
    <col min="4067" max="4068" width="11.5703125" style="21"/>
    <col min="4069" max="4069" width="12" style="21" customWidth="1"/>
    <col min="4070" max="4321" width="11.5703125" style="21"/>
    <col min="4322" max="4322" width="51.5703125" style="21" customWidth="1"/>
    <col min="4323" max="4324" width="11.5703125" style="21"/>
    <col min="4325" max="4325" width="12" style="21" customWidth="1"/>
    <col min="4326" max="4577" width="11.5703125" style="21"/>
    <col min="4578" max="4578" width="51.5703125" style="21" customWidth="1"/>
    <col min="4579" max="4580" width="11.5703125" style="21"/>
    <col min="4581" max="4581" width="12" style="21" customWidth="1"/>
    <col min="4582" max="4833" width="11.5703125" style="21"/>
    <col min="4834" max="4834" width="51.5703125" style="21" customWidth="1"/>
    <col min="4835" max="4836" width="11.5703125" style="21"/>
    <col min="4837" max="4837" width="12" style="21" customWidth="1"/>
    <col min="4838" max="5089" width="11.5703125" style="21"/>
    <col min="5090" max="5090" width="51.5703125" style="21" customWidth="1"/>
    <col min="5091" max="5092" width="11.5703125" style="21"/>
    <col min="5093" max="5093" width="12" style="21" customWidth="1"/>
    <col min="5094" max="5345" width="11.5703125" style="21"/>
    <col min="5346" max="5346" width="51.5703125" style="21" customWidth="1"/>
    <col min="5347" max="5348" width="11.5703125" style="21"/>
    <col min="5349" max="5349" width="12" style="21" customWidth="1"/>
    <col min="5350" max="5601" width="11.5703125" style="21"/>
    <col min="5602" max="5602" width="51.5703125" style="21" customWidth="1"/>
    <col min="5603" max="5604" width="11.5703125" style="21"/>
    <col min="5605" max="5605" width="12" style="21" customWidth="1"/>
    <col min="5606" max="5857" width="11.5703125" style="21"/>
    <col min="5858" max="5858" width="51.5703125" style="21" customWidth="1"/>
    <col min="5859" max="5860" width="11.5703125" style="21"/>
    <col min="5861" max="5861" width="12" style="21" customWidth="1"/>
    <col min="5862" max="6113" width="11.5703125" style="21"/>
    <col min="6114" max="6114" width="51.5703125" style="21" customWidth="1"/>
    <col min="6115" max="6116" width="11.5703125" style="21"/>
    <col min="6117" max="6117" width="12" style="21" customWidth="1"/>
    <col min="6118" max="6369" width="11.5703125" style="21"/>
    <col min="6370" max="6370" width="51.5703125" style="21" customWidth="1"/>
    <col min="6371" max="6372" width="11.5703125" style="21"/>
    <col min="6373" max="6373" width="12" style="21" customWidth="1"/>
    <col min="6374" max="6625" width="11.5703125" style="21"/>
    <col min="6626" max="6626" width="51.5703125" style="21" customWidth="1"/>
    <col min="6627" max="6628" width="11.5703125" style="21"/>
    <col min="6629" max="6629" width="12" style="21" customWidth="1"/>
    <col min="6630" max="6881" width="11.5703125" style="21"/>
    <col min="6882" max="6882" width="51.5703125" style="21" customWidth="1"/>
    <col min="6883" max="6884" width="11.5703125" style="21"/>
    <col min="6885" max="6885" width="12" style="21" customWidth="1"/>
    <col min="6886" max="7137" width="11.5703125" style="21"/>
    <col min="7138" max="7138" width="51.5703125" style="21" customWidth="1"/>
    <col min="7139" max="7140" width="11.5703125" style="21"/>
    <col min="7141" max="7141" width="12" style="21" customWidth="1"/>
    <col min="7142" max="7393" width="11.5703125" style="21"/>
    <col min="7394" max="7394" width="51.5703125" style="21" customWidth="1"/>
    <col min="7395" max="7396" width="11.5703125" style="21"/>
    <col min="7397" max="7397" width="12" style="21" customWidth="1"/>
    <col min="7398" max="7649" width="11.5703125" style="21"/>
    <col min="7650" max="7650" width="51.5703125" style="21" customWidth="1"/>
    <col min="7651" max="7652" width="11.5703125" style="21"/>
    <col min="7653" max="7653" width="12" style="21" customWidth="1"/>
    <col min="7654" max="7905" width="11.5703125" style="21"/>
    <col min="7906" max="7906" width="51.5703125" style="21" customWidth="1"/>
    <col min="7907" max="7908" width="11.5703125" style="21"/>
    <col min="7909" max="7909" width="12" style="21" customWidth="1"/>
    <col min="7910" max="8161" width="11.5703125" style="21"/>
    <col min="8162" max="8162" width="51.5703125" style="21" customWidth="1"/>
    <col min="8163" max="8164" width="11.5703125" style="21"/>
    <col min="8165" max="8165" width="12" style="21" customWidth="1"/>
    <col min="8166" max="8417" width="11.5703125" style="21"/>
    <col min="8418" max="8418" width="51.5703125" style="21" customWidth="1"/>
    <col min="8419" max="8420" width="11.5703125" style="21"/>
    <col min="8421" max="8421" width="12" style="21" customWidth="1"/>
    <col min="8422" max="8673" width="11.5703125" style="21"/>
    <col min="8674" max="8674" width="51.5703125" style="21" customWidth="1"/>
    <col min="8675" max="8676" width="11.5703125" style="21"/>
    <col min="8677" max="8677" width="12" style="21" customWidth="1"/>
    <col min="8678" max="8929" width="11.5703125" style="21"/>
    <col min="8930" max="8930" width="51.5703125" style="21" customWidth="1"/>
    <col min="8931" max="8932" width="11.5703125" style="21"/>
    <col min="8933" max="8933" width="12" style="21" customWidth="1"/>
    <col min="8934" max="9185" width="11.5703125" style="21"/>
    <col min="9186" max="9186" width="51.5703125" style="21" customWidth="1"/>
    <col min="9187" max="9188" width="11.5703125" style="21"/>
    <col min="9189" max="9189" width="12" style="21" customWidth="1"/>
    <col min="9190" max="9441" width="11.5703125" style="21"/>
    <col min="9442" max="9442" width="51.5703125" style="21" customWidth="1"/>
    <col min="9443" max="9444" width="11.5703125" style="21"/>
    <col min="9445" max="9445" width="12" style="21" customWidth="1"/>
    <col min="9446" max="9697" width="11.5703125" style="21"/>
    <col min="9698" max="9698" width="51.5703125" style="21" customWidth="1"/>
    <col min="9699" max="9700" width="11.5703125" style="21"/>
    <col min="9701" max="9701" width="12" style="21" customWidth="1"/>
    <col min="9702" max="9953" width="11.5703125" style="21"/>
    <col min="9954" max="9954" width="51.5703125" style="21" customWidth="1"/>
    <col min="9955" max="9956" width="11.5703125" style="21"/>
    <col min="9957" max="9957" width="12" style="21" customWidth="1"/>
    <col min="9958" max="10209" width="11.5703125" style="21"/>
    <col min="10210" max="10210" width="51.5703125" style="21" customWidth="1"/>
    <col min="10211" max="10212" width="11.5703125" style="21"/>
    <col min="10213" max="10213" width="12" style="21" customWidth="1"/>
    <col min="10214" max="10465" width="11.5703125" style="21"/>
    <col min="10466" max="10466" width="51.5703125" style="21" customWidth="1"/>
    <col min="10467" max="10468" width="11.5703125" style="21"/>
    <col min="10469" max="10469" width="12" style="21" customWidth="1"/>
    <col min="10470" max="10721" width="11.5703125" style="21"/>
    <col min="10722" max="10722" width="51.5703125" style="21" customWidth="1"/>
    <col min="10723" max="10724" width="11.5703125" style="21"/>
    <col min="10725" max="10725" width="12" style="21" customWidth="1"/>
    <col min="10726" max="10977" width="11.5703125" style="21"/>
    <col min="10978" max="10978" width="51.5703125" style="21" customWidth="1"/>
    <col min="10979" max="10980" width="11.5703125" style="21"/>
    <col min="10981" max="10981" width="12" style="21" customWidth="1"/>
    <col min="10982" max="11233" width="11.5703125" style="21"/>
    <col min="11234" max="11234" width="51.5703125" style="21" customWidth="1"/>
    <col min="11235" max="11236" width="11.5703125" style="21"/>
    <col min="11237" max="11237" width="12" style="21" customWidth="1"/>
    <col min="11238" max="11489" width="11.5703125" style="21"/>
    <col min="11490" max="11490" width="51.5703125" style="21" customWidth="1"/>
    <col min="11491" max="11492" width="11.5703125" style="21"/>
    <col min="11493" max="11493" width="12" style="21" customWidth="1"/>
    <col min="11494" max="11745" width="11.5703125" style="21"/>
    <col min="11746" max="11746" width="51.5703125" style="21" customWidth="1"/>
    <col min="11747" max="11748" width="11.5703125" style="21"/>
    <col min="11749" max="11749" width="12" style="21" customWidth="1"/>
    <col min="11750" max="12001" width="11.5703125" style="21"/>
    <col min="12002" max="12002" width="51.5703125" style="21" customWidth="1"/>
    <col min="12003" max="12004" width="11.5703125" style="21"/>
    <col min="12005" max="12005" width="12" style="21" customWidth="1"/>
    <col min="12006" max="12257" width="11.5703125" style="21"/>
    <col min="12258" max="12258" width="51.5703125" style="21" customWidth="1"/>
    <col min="12259" max="12260" width="11.5703125" style="21"/>
    <col min="12261" max="12261" width="12" style="21" customWidth="1"/>
    <col min="12262" max="12513" width="11.5703125" style="21"/>
    <col min="12514" max="12514" width="51.5703125" style="21" customWidth="1"/>
    <col min="12515" max="12516" width="11.5703125" style="21"/>
    <col min="12517" max="12517" width="12" style="21" customWidth="1"/>
    <col min="12518" max="12769" width="11.5703125" style="21"/>
    <col min="12770" max="12770" width="51.5703125" style="21" customWidth="1"/>
    <col min="12771" max="12772" width="11.5703125" style="21"/>
    <col min="12773" max="12773" width="12" style="21" customWidth="1"/>
    <col min="12774" max="13025" width="11.5703125" style="21"/>
    <col min="13026" max="13026" width="51.5703125" style="21" customWidth="1"/>
    <col min="13027" max="13028" width="11.5703125" style="21"/>
    <col min="13029" max="13029" width="12" style="21" customWidth="1"/>
    <col min="13030" max="13281" width="11.5703125" style="21"/>
    <col min="13282" max="13282" width="51.5703125" style="21" customWidth="1"/>
    <col min="13283" max="13284" width="11.5703125" style="21"/>
    <col min="13285" max="13285" width="12" style="21" customWidth="1"/>
    <col min="13286" max="13537" width="11.5703125" style="21"/>
    <col min="13538" max="13538" width="51.5703125" style="21" customWidth="1"/>
    <col min="13539" max="13540" width="11.5703125" style="21"/>
    <col min="13541" max="13541" width="12" style="21" customWidth="1"/>
    <col min="13542" max="13793" width="11.5703125" style="21"/>
    <col min="13794" max="13794" width="51.5703125" style="21" customWidth="1"/>
    <col min="13795" max="13796" width="11.5703125" style="21"/>
    <col min="13797" max="13797" width="12" style="21" customWidth="1"/>
    <col min="13798" max="14049" width="11.5703125" style="21"/>
    <col min="14050" max="14050" width="51.5703125" style="21" customWidth="1"/>
    <col min="14051" max="14052" width="11.5703125" style="21"/>
    <col min="14053" max="14053" width="12" style="21" customWidth="1"/>
    <col min="14054" max="14305" width="11.5703125" style="21"/>
    <col min="14306" max="14306" width="51.5703125" style="21" customWidth="1"/>
    <col min="14307" max="14308" width="11.5703125" style="21"/>
    <col min="14309" max="14309" width="12" style="21" customWidth="1"/>
    <col min="14310" max="14561" width="11.5703125" style="21"/>
    <col min="14562" max="14562" width="51.5703125" style="21" customWidth="1"/>
    <col min="14563" max="14564" width="11.5703125" style="21"/>
    <col min="14565" max="14565" width="12" style="21" customWidth="1"/>
    <col min="14566" max="14817" width="11.5703125" style="21"/>
    <col min="14818" max="14818" width="51.5703125" style="21" customWidth="1"/>
    <col min="14819" max="14820" width="11.5703125" style="21"/>
    <col min="14821" max="14821" width="12" style="21" customWidth="1"/>
    <col min="14822" max="15073" width="11.5703125" style="21"/>
    <col min="15074" max="15074" width="51.5703125" style="21" customWidth="1"/>
    <col min="15075" max="15076" width="11.5703125" style="21"/>
    <col min="15077" max="15077" width="12" style="21" customWidth="1"/>
    <col min="15078" max="15329" width="11.5703125" style="21"/>
    <col min="15330" max="15330" width="51.5703125" style="21" customWidth="1"/>
    <col min="15331" max="15332" width="11.5703125" style="21"/>
    <col min="15333" max="15333" width="12" style="21" customWidth="1"/>
    <col min="15334" max="15585" width="11.5703125" style="21"/>
    <col min="15586" max="15586" width="51.5703125" style="21" customWidth="1"/>
    <col min="15587" max="15588" width="11.5703125" style="21"/>
    <col min="15589" max="15589" width="12" style="21" customWidth="1"/>
    <col min="15590" max="15841" width="11.5703125" style="21"/>
    <col min="15842" max="15842" width="51.5703125" style="21" customWidth="1"/>
    <col min="15843" max="15844" width="11.5703125" style="21"/>
    <col min="15845" max="15845" width="12" style="21" customWidth="1"/>
    <col min="15846" max="16097" width="11.5703125" style="21"/>
    <col min="16098" max="16098" width="51.5703125" style="21" customWidth="1"/>
    <col min="16099" max="16100" width="11.5703125" style="21"/>
    <col min="16101" max="16101" width="12" style="21" customWidth="1"/>
    <col min="16102" max="16384" width="11.5703125" style="21"/>
  </cols>
  <sheetData>
    <row r="1" spans="1:13" s="22" customFormat="1" ht="75" customHeight="1" x14ac:dyDescent="0.25">
      <c r="A1" s="224"/>
      <c r="B1" s="224"/>
      <c r="C1" s="224"/>
      <c r="D1" s="224"/>
      <c r="E1" s="224"/>
      <c r="F1" s="224"/>
      <c r="G1" s="224"/>
      <c r="H1" s="224"/>
    </row>
    <row r="2" spans="1:13" s="22" customFormat="1" ht="15" customHeight="1" x14ac:dyDescent="0.25">
      <c r="A2" s="212" t="str">
        <f>+[1]Contents!A2</f>
        <v>Statistics about corporate insolvency in Australia</v>
      </c>
      <c r="B2" s="212"/>
      <c r="C2" s="212"/>
      <c r="D2" s="212"/>
      <c r="E2" s="212"/>
      <c r="F2" s="212"/>
      <c r="G2" s="212"/>
      <c r="H2" s="212"/>
    </row>
    <row r="3" spans="1:13" s="22" customFormat="1" ht="24.95" customHeight="1" x14ac:dyDescent="0.25">
      <c r="A3" s="213" t="str">
        <f>Contents!A3</f>
        <v>Released: December 2025</v>
      </c>
      <c r="B3" s="213"/>
      <c r="C3" s="213"/>
      <c r="D3" s="213"/>
      <c r="E3" s="213"/>
      <c r="F3" s="213"/>
      <c r="G3" s="213"/>
      <c r="H3" s="213"/>
    </row>
    <row r="4" spans="1:13" s="22" customFormat="1" ht="19.5" customHeight="1" x14ac:dyDescent="0.25">
      <c r="A4" s="211" t="s">
        <v>298</v>
      </c>
      <c r="B4" s="211"/>
      <c r="C4" s="211"/>
      <c r="D4" s="211"/>
      <c r="E4" s="211"/>
      <c r="F4" s="211"/>
      <c r="G4" s="211"/>
      <c r="H4" s="211"/>
    </row>
    <row r="5" spans="1:13" s="22" customFormat="1" ht="15" customHeight="1" x14ac:dyDescent="0.25">
      <c r="A5" s="2"/>
      <c r="B5" s="229" t="s">
        <v>299</v>
      </c>
      <c r="C5" s="229"/>
      <c r="D5" s="229"/>
      <c r="E5" s="229"/>
      <c r="F5" s="229"/>
      <c r="G5" s="229"/>
      <c r="H5" s="229"/>
    </row>
    <row r="6" spans="1:13" s="22" customFormat="1" ht="27.6" customHeight="1" x14ac:dyDescent="0.25">
      <c r="A6" s="86" t="s">
        <v>44</v>
      </c>
      <c r="B6" s="15">
        <v>0</v>
      </c>
      <c r="C6" s="9" t="s">
        <v>300</v>
      </c>
      <c r="D6" s="9" t="s">
        <v>188</v>
      </c>
      <c r="E6" s="9" t="s">
        <v>189</v>
      </c>
      <c r="F6" s="9" t="s">
        <v>301</v>
      </c>
      <c r="G6" s="9" t="s">
        <v>295</v>
      </c>
      <c r="H6" s="47" t="s">
        <v>94</v>
      </c>
      <c r="I6" s="9"/>
    </row>
    <row r="7" spans="1:13" s="22" customFormat="1" x14ac:dyDescent="0.25">
      <c r="A7" s="215" t="s">
        <v>55</v>
      </c>
      <c r="B7" s="215"/>
      <c r="C7" s="215"/>
      <c r="D7" s="215"/>
      <c r="E7" s="215"/>
      <c r="F7" s="215"/>
      <c r="G7" s="215"/>
      <c r="H7" s="215"/>
      <c r="I7" s="9"/>
    </row>
    <row r="8" spans="1:13" s="22" customFormat="1" x14ac:dyDescent="0.25">
      <c r="A8" s="64" t="s">
        <v>95</v>
      </c>
      <c r="B8" s="10">
        <v>232</v>
      </c>
      <c r="C8" s="10">
        <v>993</v>
      </c>
      <c r="D8" s="10">
        <v>160</v>
      </c>
      <c r="E8" s="10">
        <v>78</v>
      </c>
      <c r="F8" s="10">
        <v>43</v>
      </c>
      <c r="G8" s="10">
        <v>232</v>
      </c>
      <c r="H8" s="11">
        <v>1738</v>
      </c>
      <c r="I8" s="9"/>
    </row>
    <row r="9" spans="1:13" s="22" customFormat="1" x14ac:dyDescent="0.25">
      <c r="A9" s="64" t="s">
        <v>96</v>
      </c>
      <c r="B9" s="10">
        <v>470</v>
      </c>
      <c r="C9" s="10">
        <v>2442</v>
      </c>
      <c r="D9" s="10">
        <v>395</v>
      </c>
      <c r="E9" s="10">
        <v>220</v>
      </c>
      <c r="F9" s="10">
        <v>98</v>
      </c>
      <c r="G9" s="10">
        <v>753</v>
      </c>
      <c r="H9" s="11">
        <f>SUM(B9:G9)</f>
        <v>4378</v>
      </c>
      <c r="J9" s="10"/>
      <c r="K9" s="10"/>
      <c r="L9" s="10"/>
      <c r="M9" s="11"/>
    </row>
    <row r="10" spans="1:13" s="22" customFormat="1" x14ac:dyDescent="0.25">
      <c r="A10" s="64" t="s">
        <v>97</v>
      </c>
      <c r="B10" s="10">
        <v>365</v>
      </c>
      <c r="C10" s="10">
        <v>2564</v>
      </c>
      <c r="D10" s="10">
        <v>397</v>
      </c>
      <c r="E10" s="10">
        <v>195</v>
      </c>
      <c r="F10" s="10">
        <v>90</v>
      </c>
      <c r="G10" s="10">
        <v>453</v>
      </c>
      <c r="H10" s="11">
        <f>SUM(B10:G10)</f>
        <v>4064</v>
      </c>
      <c r="J10" s="10"/>
      <c r="K10" s="10"/>
      <c r="L10" s="10"/>
      <c r="M10" s="11"/>
    </row>
    <row r="11" spans="1:13" s="22" customFormat="1" x14ac:dyDescent="0.25">
      <c r="A11" s="64" t="s">
        <v>98</v>
      </c>
      <c r="B11" s="10">
        <v>412</v>
      </c>
      <c r="C11" s="10">
        <v>4010</v>
      </c>
      <c r="D11" s="10">
        <v>559</v>
      </c>
      <c r="E11" s="10">
        <v>329</v>
      </c>
      <c r="F11" s="10">
        <v>130</v>
      </c>
      <c r="G11" s="10">
        <v>0</v>
      </c>
      <c r="H11" s="11">
        <f>SUM(B11:G11)</f>
        <v>5440</v>
      </c>
      <c r="J11" s="10"/>
      <c r="K11" s="10"/>
      <c r="L11" s="10"/>
      <c r="M11" s="11"/>
    </row>
    <row r="12" spans="1:13" s="22" customFormat="1" x14ac:dyDescent="0.25">
      <c r="A12" s="64" t="s">
        <v>99</v>
      </c>
      <c r="B12" s="10">
        <v>892</v>
      </c>
      <c r="C12" s="10">
        <v>4870</v>
      </c>
      <c r="D12" s="10">
        <v>788</v>
      </c>
      <c r="E12" s="10">
        <v>405</v>
      </c>
      <c r="F12" s="10">
        <v>145</v>
      </c>
      <c r="G12" s="10">
        <v>0</v>
      </c>
      <c r="H12" s="11">
        <f>SUM(B12:G12)</f>
        <v>7100</v>
      </c>
      <c r="J12" s="10"/>
      <c r="K12" s="10"/>
      <c r="L12" s="10"/>
      <c r="M12" s="11"/>
    </row>
    <row r="13" spans="1:13" s="22" customFormat="1" x14ac:dyDescent="0.25">
      <c r="A13" s="64" t="s">
        <v>479</v>
      </c>
      <c r="B13" s="10">
        <v>1260</v>
      </c>
      <c r="C13" s="10">
        <v>6746</v>
      </c>
      <c r="D13" s="10">
        <v>984</v>
      </c>
      <c r="E13" s="10">
        <v>420</v>
      </c>
      <c r="F13" s="10">
        <v>175</v>
      </c>
      <c r="G13" s="10">
        <v>0</v>
      </c>
      <c r="H13" s="11">
        <f>SUM(B13:G13)</f>
        <v>9585</v>
      </c>
      <c r="J13" s="10"/>
      <c r="K13" s="10"/>
      <c r="L13" s="10"/>
      <c r="M13" s="11"/>
    </row>
    <row r="14" spans="1:13" s="22" customFormat="1" x14ac:dyDescent="0.25">
      <c r="A14" s="209" t="s">
        <v>100</v>
      </c>
      <c r="B14" s="209"/>
      <c r="C14" s="209"/>
      <c r="D14" s="209"/>
      <c r="E14" s="209"/>
      <c r="F14" s="209"/>
      <c r="G14" s="209"/>
      <c r="H14" s="209"/>
      <c r="I14" s="10"/>
    </row>
    <row r="15" spans="1:13" s="22" customFormat="1" x14ac:dyDescent="0.25">
      <c r="A15" s="64" t="s">
        <v>95</v>
      </c>
      <c r="B15" s="24">
        <f t="shared" ref="B15:H20" si="0">B8/$H8</f>
        <v>0.13348676639815879</v>
      </c>
      <c r="C15" s="24">
        <f t="shared" si="0"/>
        <v>0.57134637514384345</v>
      </c>
      <c r="D15" s="24">
        <f t="shared" si="0"/>
        <v>9.2059838895281937E-2</v>
      </c>
      <c r="E15" s="24">
        <f t="shared" si="0"/>
        <v>4.4879171461449943E-2</v>
      </c>
      <c r="F15" s="24">
        <f t="shared" si="0"/>
        <v>2.4741081703107019E-2</v>
      </c>
      <c r="G15" s="24">
        <f t="shared" si="0"/>
        <v>0.13348676639815879</v>
      </c>
      <c r="H15" s="25">
        <f t="shared" si="0"/>
        <v>1</v>
      </c>
      <c r="I15" s="10"/>
    </row>
    <row r="16" spans="1:13" s="22" customFormat="1" x14ac:dyDescent="0.25">
      <c r="A16" s="64" t="s">
        <v>96</v>
      </c>
      <c r="B16" s="24">
        <f t="shared" si="0"/>
        <v>0.10735495660118775</v>
      </c>
      <c r="C16" s="24">
        <f t="shared" si="0"/>
        <v>0.55778894472361806</v>
      </c>
      <c r="D16" s="24">
        <f t="shared" si="0"/>
        <v>9.0223846505253544E-2</v>
      </c>
      <c r="E16" s="24">
        <f t="shared" si="0"/>
        <v>5.0251256281407038E-2</v>
      </c>
      <c r="F16" s="24">
        <f t="shared" si="0"/>
        <v>2.2384650525354044E-2</v>
      </c>
      <c r="G16" s="24">
        <f t="shared" si="0"/>
        <v>0.17199634536317954</v>
      </c>
      <c r="H16" s="25">
        <f t="shared" si="0"/>
        <v>1</v>
      </c>
      <c r="J16" s="10"/>
      <c r="K16" s="10"/>
      <c r="L16" s="10"/>
      <c r="M16" s="11"/>
    </row>
    <row r="17" spans="1:13" s="22" customFormat="1" x14ac:dyDescent="0.25">
      <c r="A17" s="64" t="s">
        <v>97</v>
      </c>
      <c r="B17" s="24">
        <f t="shared" si="0"/>
        <v>8.9812992125984245E-2</v>
      </c>
      <c r="C17" s="24">
        <f t="shared" si="0"/>
        <v>0.63090551181102361</v>
      </c>
      <c r="D17" s="24">
        <f t="shared" si="0"/>
        <v>9.7687007874015755E-2</v>
      </c>
      <c r="E17" s="24">
        <f t="shared" si="0"/>
        <v>4.7982283464566927E-2</v>
      </c>
      <c r="F17" s="24">
        <f t="shared" si="0"/>
        <v>2.2145669291338582E-2</v>
      </c>
      <c r="G17" s="24">
        <f t="shared" si="0"/>
        <v>0.11146653543307086</v>
      </c>
      <c r="H17" s="25">
        <f t="shared" si="0"/>
        <v>1</v>
      </c>
      <c r="J17" s="10"/>
      <c r="K17" s="10"/>
      <c r="L17" s="10"/>
      <c r="M17" s="11"/>
    </row>
    <row r="18" spans="1:13" s="22" customFormat="1" x14ac:dyDescent="0.25">
      <c r="A18" s="64" t="s">
        <v>98</v>
      </c>
      <c r="B18" s="24">
        <f t="shared" si="0"/>
        <v>7.5735294117647053E-2</v>
      </c>
      <c r="C18" s="24">
        <f t="shared" si="0"/>
        <v>0.73713235294117652</v>
      </c>
      <c r="D18" s="24">
        <f t="shared" si="0"/>
        <v>0.10275735294117647</v>
      </c>
      <c r="E18" s="24">
        <f t="shared" si="0"/>
        <v>6.0477941176470588E-2</v>
      </c>
      <c r="F18" s="24">
        <f t="shared" si="0"/>
        <v>2.389705882352941E-2</v>
      </c>
      <c r="G18" s="24">
        <f t="shared" si="0"/>
        <v>0</v>
      </c>
      <c r="H18" s="25">
        <f t="shared" si="0"/>
        <v>1</v>
      </c>
      <c r="J18" s="10"/>
      <c r="K18" s="10"/>
      <c r="L18" s="10"/>
      <c r="M18" s="11"/>
    </row>
    <row r="19" spans="1:13" s="22" customFormat="1" x14ac:dyDescent="0.25">
      <c r="A19" s="64" t="s">
        <v>99</v>
      </c>
      <c r="B19" s="24">
        <f t="shared" si="0"/>
        <v>0.1256338028169014</v>
      </c>
      <c r="C19" s="24">
        <f t="shared" si="0"/>
        <v>0.68591549295774645</v>
      </c>
      <c r="D19" s="24">
        <f t="shared" si="0"/>
        <v>0.11098591549295775</v>
      </c>
      <c r="E19" s="24">
        <f t="shared" si="0"/>
        <v>5.7042253521126761E-2</v>
      </c>
      <c r="F19" s="24">
        <f t="shared" si="0"/>
        <v>2.0422535211267606E-2</v>
      </c>
      <c r="G19" s="24">
        <f t="shared" si="0"/>
        <v>0</v>
      </c>
      <c r="H19" s="25">
        <f t="shared" si="0"/>
        <v>1</v>
      </c>
      <c r="J19" s="10"/>
      <c r="K19" s="10"/>
      <c r="L19" s="10"/>
      <c r="M19" s="11"/>
    </row>
    <row r="20" spans="1:13" s="22" customFormat="1" x14ac:dyDescent="0.25">
      <c r="A20" s="64" t="s">
        <v>479</v>
      </c>
      <c r="B20" s="24">
        <f t="shared" si="0"/>
        <v>0.13145539906103287</v>
      </c>
      <c r="C20" s="24">
        <f t="shared" si="0"/>
        <v>0.70380803338549813</v>
      </c>
      <c r="D20" s="24">
        <f t="shared" si="0"/>
        <v>0.102660406885759</v>
      </c>
      <c r="E20" s="24">
        <f t="shared" si="0"/>
        <v>4.3818466353677622E-2</v>
      </c>
      <c r="F20" s="24">
        <f t="shared" si="0"/>
        <v>1.8257694314032343E-2</v>
      </c>
      <c r="G20" s="24">
        <f t="shared" si="0"/>
        <v>0</v>
      </c>
      <c r="H20" s="25">
        <f t="shared" si="0"/>
        <v>1</v>
      </c>
      <c r="J20" s="10"/>
      <c r="K20" s="10"/>
      <c r="L20" s="10"/>
      <c r="M20" s="11"/>
    </row>
    <row r="21" spans="1:13" s="22" customFormat="1" x14ac:dyDescent="0.25">
      <c r="A21" s="209" t="s">
        <v>101</v>
      </c>
      <c r="B21" s="209"/>
      <c r="C21" s="209"/>
      <c r="D21" s="209"/>
      <c r="E21" s="209"/>
      <c r="F21" s="209"/>
      <c r="G21" s="209"/>
      <c r="H21" s="209"/>
      <c r="I21" s="10"/>
    </row>
    <row r="22" spans="1:13" s="22" customFormat="1" x14ac:dyDescent="0.25">
      <c r="A22" s="209" t="s">
        <v>302</v>
      </c>
      <c r="B22" s="209"/>
      <c r="C22" s="209"/>
      <c r="D22" s="209"/>
      <c r="E22" s="209"/>
      <c r="F22" s="209"/>
      <c r="G22" s="209"/>
      <c r="H22" s="209"/>
      <c r="I22" s="10"/>
    </row>
    <row r="23" spans="1:13" s="22" customFormat="1" x14ac:dyDescent="0.25">
      <c r="A23" s="64" t="s">
        <v>96</v>
      </c>
      <c r="B23" s="41">
        <f>+B16-B15</f>
        <v>-2.6131809796971037E-2</v>
      </c>
      <c r="C23" s="41">
        <f t="shared" ref="C23:H27" si="1">+C16-C15</f>
        <v>-1.3557430420225391E-2</v>
      </c>
      <c r="D23" s="41">
        <f t="shared" si="1"/>
        <v>-1.8359923900283931E-3</v>
      </c>
      <c r="E23" s="41">
        <f t="shared" si="1"/>
        <v>5.3720848199570945E-3</v>
      </c>
      <c r="F23" s="41">
        <f>+F16-F15</f>
        <v>-2.3564311777529746E-3</v>
      </c>
      <c r="G23" s="41">
        <f t="shared" si="1"/>
        <v>3.8509578965020747E-2</v>
      </c>
      <c r="H23" s="40">
        <f>+H16-H15</f>
        <v>0</v>
      </c>
      <c r="I23" s="10"/>
    </row>
    <row r="24" spans="1:13" s="22" customFormat="1" x14ac:dyDescent="0.25">
      <c r="A24" s="64" t="s">
        <v>97</v>
      </c>
      <c r="B24" s="41">
        <f>+B17-B16</f>
        <v>-1.7541964475203509E-2</v>
      </c>
      <c r="C24" s="41">
        <f t="shared" si="1"/>
        <v>7.3116567087405548E-2</v>
      </c>
      <c r="D24" s="41">
        <f t="shared" si="1"/>
        <v>7.4631613687622111E-3</v>
      </c>
      <c r="E24" s="41">
        <f t="shared" si="1"/>
        <v>-2.2689728168401105E-3</v>
      </c>
      <c r="F24" s="41">
        <f>+F17-F16</f>
        <v>-2.3898123401546248E-4</v>
      </c>
      <c r="G24" s="41">
        <f t="shared" si="1"/>
        <v>-6.0529809930108674E-2</v>
      </c>
      <c r="H24" s="40">
        <f t="shared" si="1"/>
        <v>0</v>
      </c>
      <c r="I24" s="10"/>
    </row>
    <row r="25" spans="1:13" s="22" customFormat="1" x14ac:dyDescent="0.25">
      <c r="A25" s="64" t="s">
        <v>98</v>
      </c>
      <c r="B25" s="41">
        <f>+B18-B17</f>
        <v>-1.4077698008337192E-2</v>
      </c>
      <c r="C25" s="41">
        <f t="shared" si="1"/>
        <v>0.1062268411301529</v>
      </c>
      <c r="D25" s="41">
        <f t="shared" si="1"/>
        <v>5.0703450671607114E-3</v>
      </c>
      <c r="E25" s="41">
        <f t="shared" si="1"/>
        <v>1.2495657711903661E-2</v>
      </c>
      <c r="F25" s="41">
        <f>+F18-F17</f>
        <v>1.7513895321908286E-3</v>
      </c>
      <c r="G25" s="41">
        <f t="shared" si="1"/>
        <v>-0.11146653543307086</v>
      </c>
      <c r="H25" s="40">
        <f t="shared" si="1"/>
        <v>0</v>
      </c>
      <c r="I25" s="10"/>
    </row>
    <row r="26" spans="1:13" s="22" customFormat="1" x14ac:dyDescent="0.25">
      <c r="A26" s="64" t="s">
        <v>478</v>
      </c>
      <c r="B26" s="41">
        <f>+B19-B18</f>
        <v>4.9898508699254343E-2</v>
      </c>
      <c r="C26" s="41">
        <f t="shared" si="1"/>
        <v>-5.1216859983430063E-2</v>
      </c>
      <c r="D26" s="41">
        <f t="shared" si="1"/>
        <v>8.2285625517812822E-3</v>
      </c>
      <c r="E26" s="41">
        <f t="shared" si="1"/>
        <v>-3.4356876553438276E-3</v>
      </c>
      <c r="F26" s="41">
        <f t="shared" ref="F26:F27" si="2">+F19-F18</f>
        <v>-3.474523612261804E-3</v>
      </c>
      <c r="G26" s="41">
        <f t="shared" si="1"/>
        <v>0</v>
      </c>
      <c r="H26" s="40">
        <f t="shared" si="1"/>
        <v>0</v>
      </c>
      <c r="I26" s="10"/>
    </row>
    <row r="27" spans="1:13" s="22" customFormat="1" x14ac:dyDescent="0.25">
      <c r="A27" s="64" t="s">
        <v>479</v>
      </c>
      <c r="B27" s="41">
        <f>+B20-B19</f>
        <v>5.8215962441314772E-3</v>
      </c>
      <c r="C27" s="41">
        <f t="shared" si="1"/>
        <v>1.789254042775168E-2</v>
      </c>
      <c r="D27" s="41">
        <f t="shared" si="1"/>
        <v>-8.325508607198745E-3</v>
      </c>
      <c r="E27" s="41">
        <f t="shared" si="1"/>
        <v>-1.3223787167449139E-2</v>
      </c>
      <c r="F27" s="41">
        <f t="shared" si="2"/>
        <v>-2.164840897235263E-3</v>
      </c>
      <c r="G27" s="41">
        <f t="shared" si="1"/>
        <v>0</v>
      </c>
      <c r="H27" s="40">
        <f t="shared" si="1"/>
        <v>0</v>
      </c>
      <c r="I27" s="10"/>
    </row>
    <row r="28" spans="1:13" s="22" customFormat="1" x14ac:dyDescent="0.25">
      <c r="A28" s="64" t="str">
        <f>CONCATENATE("Note 1: ",'[1]3.3.1'!$AS$34)</f>
        <v>Note 1: 2019-2020** data is for the period 28 March 2020 (when the Initial Statutory Report was introduced) to 30 June 2020.</v>
      </c>
      <c r="B28" s="137"/>
      <c r="C28" s="137"/>
      <c r="D28" s="137"/>
      <c r="E28" s="137"/>
      <c r="F28" s="137"/>
      <c r="G28" s="137"/>
      <c r="H28" s="137"/>
      <c r="I28" s="10"/>
    </row>
    <row r="29" spans="1:13" s="22" customFormat="1" ht="24.75" customHeight="1" x14ac:dyDescent="0.25">
      <c r="A29" s="233" t="s">
        <v>303</v>
      </c>
      <c r="B29" s="234"/>
      <c r="C29" s="234"/>
      <c r="D29" s="234"/>
      <c r="E29" s="234"/>
      <c r="F29" s="234"/>
      <c r="G29" s="234"/>
      <c r="H29" s="234"/>
      <c r="I29" s="234"/>
    </row>
    <row r="30" spans="1:13" s="22" customFormat="1" x14ac:dyDescent="0.25">
      <c r="B30" s="86"/>
      <c r="C30" s="86"/>
      <c r="D30" s="86"/>
      <c r="E30" s="86"/>
      <c r="F30" s="86"/>
      <c r="G30" s="86"/>
      <c r="H30" s="86"/>
      <c r="I30" s="10"/>
    </row>
    <row r="31" spans="1:13" s="22" customFormat="1" ht="26.25" customHeight="1" x14ac:dyDescent="0.25">
      <c r="A31" s="211" t="s">
        <v>304</v>
      </c>
      <c r="B31" s="219"/>
      <c r="C31" s="219"/>
      <c r="D31" s="219"/>
      <c r="E31" s="219"/>
      <c r="F31" s="219"/>
      <c r="G31" s="219"/>
      <c r="H31" s="219"/>
      <c r="I31" s="219"/>
      <c r="J31" s="2"/>
    </row>
    <row r="32" spans="1:13" s="22" customFormat="1" x14ac:dyDescent="0.25">
      <c r="A32" s="64"/>
      <c r="H32" s="10"/>
    </row>
    <row r="33" spans="1:8" s="22" customFormat="1" x14ac:dyDescent="0.25">
      <c r="A33" s="64"/>
      <c r="H33" s="10"/>
    </row>
    <row r="34" spans="1:8" s="22" customFormat="1" x14ac:dyDescent="0.25">
      <c r="A34" s="64"/>
      <c r="H34" s="10"/>
    </row>
    <row r="35" spans="1:8" s="22" customFormat="1" x14ac:dyDescent="0.25">
      <c r="A35" s="64"/>
      <c r="H35" s="10"/>
    </row>
    <row r="36" spans="1:8" s="22" customFormat="1" x14ac:dyDescent="0.25">
      <c r="A36" s="64"/>
      <c r="H36" s="10"/>
    </row>
    <row r="37" spans="1:8" s="22" customFormat="1" x14ac:dyDescent="0.25">
      <c r="A37" s="64"/>
      <c r="H37" s="10"/>
    </row>
    <row r="38" spans="1:8" s="22" customFormat="1" x14ac:dyDescent="0.25">
      <c r="A38" s="64"/>
      <c r="H38" s="10"/>
    </row>
    <row r="39" spans="1:8" s="22" customFormat="1" x14ac:dyDescent="0.25">
      <c r="A39" s="64"/>
      <c r="H39" s="10"/>
    </row>
    <row r="40" spans="1:8" s="22" customFormat="1" x14ac:dyDescent="0.25">
      <c r="A40" s="64"/>
      <c r="H40" s="10"/>
    </row>
    <row r="41" spans="1:8" s="22" customFormat="1" x14ac:dyDescent="0.25">
      <c r="A41" s="64"/>
      <c r="H41" s="10"/>
    </row>
    <row r="42" spans="1:8" s="22" customFormat="1" x14ac:dyDescent="0.25">
      <c r="A42" s="64"/>
      <c r="H42" s="10"/>
    </row>
    <row r="43" spans="1:8" s="22" customFormat="1" x14ac:dyDescent="0.25">
      <c r="A43" s="64"/>
      <c r="H43" s="10"/>
    </row>
    <row r="44" spans="1:8" s="22" customFormat="1" x14ac:dyDescent="0.25">
      <c r="A44" s="64"/>
      <c r="H44" s="10"/>
    </row>
    <row r="45" spans="1:8" s="22" customFormat="1" x14ac:dyDescent="0.25">
      <c r="A45" s="64"/>
      <c r="H45" s="10"/>
    </row>
    <row r="46" spans="1:8" s="22" customFormat="1" x14ac:dyDescent="0.25">
      <c r="A46" s="64"/>
      <c r="H46" s="10"/>
    </row>
    <row r="47" spans="1:8" s="22" customFormat="1" x14ac:dyDescent="0.25">
      <c r="A47" s="64"/>
      <c r="H47" s="10"/>
    </row>
    <row r="48" spans="1:8" s="22" customFormat="1" x14ac:dyDescent="0.25">
      <c r="A48" s="64"/>
      <c r="H48" s="10"/>
    </row>
    <row r="49" spans="1:8" s="22" customFormat="1" x14ac:dyDescent="0.25">
      <c r="A49" s="64"/>
      <c r="H49" s="10"/>
    </row>
    <row r="50" spans="1:8" s="22" customFormat="1" x14ac:dyDescent="0.25">
      <c r="A50" s="64"/>
      <c r="H50" s="10"/>
    </row>
    <row r="51" spans="1:8" x14ac:dyDescent="0.25">
      <c r="A51" s="5" t="s">
        <v>41</v>
      </c>
    </row>
    <row r="52" spans="1:8" x14ac:dyDescent="0.25">
      <c r="A52" s="5"/>
    </row>
    <row r="53" spans="1:8" x14ac:dyDescent="0.25">
      <c r="A53" s="5"/>
    </row>
    <row r="54" spans="1:8" x14ac:dyDescent="0.25">
      <c r="A54" s="5"/>
    </row>
    <row r="55" spans="1:8" x14ac:dyDescent="0.25">
      <c r="A55" s="5"/>
    </row>
    <row r="56" spans="1:8" x14ac:dyDescent="0.25">
      <c r="A56" s="5"/>
    </row>
    <row r="57" spans="1:8" x14ac:dyDescent="0.25">
      <c r="A57" s="5"/>
    </row>
    <row r="58" spans="1:8" x14ac:dyDescent="0.25">
      <c r="A58" s="5"/>
    </row>
    <row r="59" spans="1:8" x14ac:dyDescent="0.25">
      <c r="A59" s="5"/>
    </row>
    <row r="60" spans="1:8" x14ac:dyDescent="0.25">
      <c r="A60" s="5"/>
    </row>
    <row r="61" spans="1:8" x14ac:dyDescent="0.25">
      <c r="A61" s="5"/>
    </row>
    <row r="62" spans="1:8" x14ac:dyDescent="0.25">
      <c r="A62" s="5"/>
    </row>
    <row r="63" spans="1:8" x14ac:dyDescent="0.25">
      <c r="A63" s="5"/>
    </row>
    <row r="64" spans="1:8"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row r="78" spans="1:1" x14ac:dyDescent="0.25">
      <c r="A78" s="5"/>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sheetData>
  <mergeCells count="11">
    <mergeCell ref="A29:I29"/>
    <mergeCell ref="A31:I31"/>
    <mergeCell ref="A7:H7"/>
    <mergeCell ref="A1:H1"/>
    <mergeCell ref="A2:H2"/>
    <mergeCell ref="A3:H3"/>
    <mergeCell ref="A4:H4"/>
    <mergeCell ref="B5:H5"/>
    <mergeCell ref="A14:H14"/>
    <mergeCell ref="A21:H21"/>
    <mergeCell ref="A22:H22"/>
  </mergeCells>
  <phoneticPr fontId="18" type="noConversion"/>
  <hyperlinks>
    <hyperlink ref="A51" r:id="rId1" xr:uid="{F703EA1B-1ABD-4701-958F-0D77BB90A018}"/>
  </hyperlinks>
  <pageMargins left="0.70866141732283472" right="0.70866141732283472" top="0.74803149606299213" bottom="0.74803149606299213" header="0.31496062992125984" footer="0.31496062992125984"/>
  <pageSetup paperSize="9" fitToHeight="0" orientation="landscape" r:id="rId2"/>
  <rowBreaks count="1" manualBreakCount="1">
    <brk id="27" max="8"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4D84-1208-4528-B237-4BAB714BCDD6}">
  <sheetPr>
    <pageSetUpPr fitToPage="1"/>
  </sheetPr>
  <dimension ref="A1:R460"/>
  <sheetViews>
    <sheetView zoomScaleNormal="100" workbookViewId="0">
      <pane ySplit="14" topLeftCell="A15" activePane="bottomLeft" state="frozen"/>
      <selection pane="bottomLeft" activeCell="A32" sqref="A32:H32"/>
    </sheetView>
  </sheetViews>
  <sheetFormatPr defaultRowHeight="15" x14ac:dyDescent="0.25"/>
  <cols>
    <col min="1" max="1" width="24.7109375" style="21" customWidth="1"/>
    <col min="2" max="8" width="12.7109375" style="21" customWidth="1"/>
    <col min="9" max="225" width="11.5703125" style="21" bestFit="1" customWidth="1"/>
    <col min="226" max="226" width="51.5703125" style="21" customWidth="1"/>
    <col min="227" max="228" width="11.5703125" style="21" bestFit="1" customWidth="1"/>
    <col min="229" max="229" width="12" style="21" customWidth="1"/>
    <col min="230" max="481" width="11.5703125" style="21" bestFit="1" customWidth="1"/>
    <col min="482" max="482" width="51.5703125" style="21" customWidth="1"/>
    <col min="483" max="484" width="11.5703125" style="21" bestFit="1" customWidth="1"/>
    <col min="485" max="485" width="12" style="21" customWidth="1"/>
    <col min="486" max="737" width="11.5703125" style="21" bestFit="1" customWidth="1"/>
    <col min="738" max="738" width="51.5703125" style="21" customWidth="1"/>
    <col min="739" max="740" width="11.5703125" style="21" bestFit="1" customWidth="1"/>
    <col min="741" max="741" width="12" style="21" customWidth="1"/>
    <col min="742" max="993" width="11.5703125" style="21" bestFit="1" customWidth="1"/>
    <col min="994" max="994" width="51.5703125" style="21" customWidth="1"/>
    <col min="995" max="996" width="11.5703125" style="21" bestFit="1" customWidth="1"/>
    <col min="997" max="997" width="12" style="21" customWidth="1"/>
    <col min="998" max="1249" width="11.5703125" style="21" bestFit="1" customWidth="1"/>
    <col min="1250" max="1250" width="51.5703125" style="21" customWidth="1"/>
    <col min="1251" max="1252" width="11.5703125" style="21" bestFit="1" customWidth="1"/>
    <col min="1253" max="1253" width="12" style="21" customWidth="1"/>
    <col min="1254" max="1505" width="11.5703125" style="21" bestFit="1" customWidth="1"/>
    <col min="1506" max="1506" width="51.5703125" style="21" customWidth="1"/>
    <col min="1507" max="1508" width="11.5703125" style="21" bestFit="1" customWidth="1"/>
    <col min="1509" max="1509" width="12" style="21" customWidth="1"/>
    <col min="1510" max="1761" width="11.5703125" style="21" bestFit="1" customWidth="1"/>
    <col min="1762" max="1762" width="51.5703125" style="21" customWidth="1"/>
    <col min="1763" max="1764" width="11.5703125" style="21" bestFit="1" customWidth="1"/>
    <col min="1765" max="1765" width="12" style="21" customWidth="1"/>
    <col min="1766" max="2017" width="11.5703125" style="21" bestFit="1" customWidth="1"/>
    <col min="2018" max="2018" width="51.5703125" style="21" customWidth="1"/>
    <col min="2019" max="2020" width="11.5703125" style="21" bestFit="1" customWidth="1"/>
    <col min="2021" max="2021" width="12" style="21" customWidth="1"/>
    <col min="2022" max="2273" width="11.5703125" style="21" bestFit="1" customWidth="1"/>
    <col min="2274" max="2274" width="51.5703125" style="21" customWidth="1"/>
    <col min="2275" max="2276" width="11.5703125" style="21" bestFit="1" customWidth="1"/>
    <col min="2277" max="2277" width="12" style="21" customWidth="1"/>
    <col min="2278" max="2529" width="11.5703125" style="21" bestFit="1" customWidth="1"/>
    <col min="2530" max="2530" width="51.5703125" style="21" customWidth="1"/>
    <col min="2531" max="2532" width="11.5703125" style="21" bestFit="1" customWidth="1"/>
    <col min="2533" max="2533" width="12" style="21" customWidth="1"/>
    <col min="2534" max="2785" width="11.5703125" style="21" bestFit="1" customWidth="1"/>
    <col min="2786" max="2786" width="51.5703125" style="21" customWidth="1"/>
    <col min="2787" max="2788" width="11.5703125" style="21" bestFit="1" customWidth="1"/>
    <col min="2789" max="2789" width="12" style="21" customWidth="1"/>
    <col min="2790" max="3041" width="11.5703125" style="21" bestFit="1" customWidth="1"/>
    <col min="3042" max="3042" width="51.5703125" style="21" customWidth="1"/>
    <col min="3043" max="3044" width="11.5703125" style="21" bestFit="1" customWidth="1"/>
    <col min="3045" max="3045" width="12" style="21" customWidth="1"/>
    <col min="3046" max="3297" width="11.5703125" style="21" bestFit="1" customWidth="1"/>
    <col min="3298" max="3298" width="51.5703125" style="21" customWidth="1"/>
    <col min="3299" max="3300" width="11.5703125" style="21" bestFit="1" customWidth="1"/>
    <col min="3301" max="3301" width="12" style="21" customWidth="1"/>
    <col min="3302" max="3553" width="11.5703125" style="21" bestFit="1" customWidth="1"/>
    <col min="3554" max="3554" width="51.5703125" style="21" customWidth="1"/>
    <col min="3555" max="3556" width="11.5703125" style="21" bestFit="1" customWidth="1"/>
    <col min="3557" max="3557" width="12" style="21" customWidth="1"/>
    <col min="3558" max="3809" width="11.5703125" style="21" bestFit="1" customWidth="1"/>
    <col min="3810" max="3810" width="51.5703125" style="21" customWidth="1"/>
    <col min="3811" max="3812" width="11.5703125" style="21" bestFit="1" customWidth="1"/>
    <col min="3813" max="3813" width="12" style="21" customWidth="1"/>
    <col min="3814" max="4065" width="11.5703125" style="21" bestFit="1" customWidth="1"/>
    <col min="4066" max="4066" width="51.5703125" style="21" customWidth="1"/>
    <col min="4067" max="4068" width="11.5703125" style="21" bestFit="1" customWidth="1"/>
    <col min="4069" max="4069" width="12" style="21" customWidth="1"/>
    <col min="4070" max="4321" width="11.5703125" style="21" bestFit="1" customWidth="1"/>
    <col min="4322" max="4322" width="51.5703125" style="21" customWidth="1"/>
    <col min="4323" max="4324" width="11.5703125" style="21" bestFit="1" customWidth="1"/>
    <col min="4325" max="4325" width="12" style="21" customWidth="1"/>
    <col min="4326" max="4577" width="11.5703125" style="21" bestFit="1" customWidth="1"/>
    <col min="4578" max="4578" width="51.5703125" style="21" customWidth="1"/>
    <col min="4579" max="4580" width="11.5703125" style="21" bestFit="1" customWidth="1"/>
    <col min="4581" max="4581" width="12" style="21" customWidth="1"/>
    <col min="4582" max="4833" width="11.5703125" style="21" bestFit="1" customWidth="1"/>
    <col min="4834" max="4834" width="51.5703125" style="21" customWidth="1"/>
    <col min="4835" max="4836" width="11.5703125" style="21" bestFit="1" customWidth="1"/>
    <col min="4837" max="4837" width="12" style="21" customWidth="1"/>
    <col min="4838" max="5089" width="11.5703125" style="21" bestFit="1" customWidth="1"/>
    <col min="5090" max="5090" width="51.5703125" style="21" customWidth="1"/>
    <col min="5091" max="5092" width="11.5703125" style="21" bestFit="1" customWidth="1"/>
    <col min="5093" max="5093" width="12" style="21" customWidth="1"/>
    <col min="5094" max="5345" width="11.5703125" style="21" bestFit="1" customWidth="1"/>
    <col min="5346" max="5346" width="51.5703125" style="21" customWidth="1"/>
    <col min="5347" max="5348" width="11.5703125" style="21" bestFit="1" customWidth="1"/>
    <col min="5349" max="5349" width="12" style="21" customWidth="1"/>
    <col min="5350" max="5601" width="11.5703125" style="21" bestFit="1" customWidth="1"/>
    <col min="5602" max="5602" width="51.5703125" style="21" customWidth="1"/>
    <col min="5603" max="5604" width="11.5703125" style="21" bestFit="1" customWidth="1"/>
    <col min="5605" max="5605" width="12" style="21" customWidth="1"/>
    <col min="5606" max="5857" width="11.5703125" style="21" bestFit="1" customWidth="1"/>
    <col min="5858" max="5858" width="51.5703125" style="21" customWidth="1"/>
    <col min="5859" max="5860" width="11.5703125" style="21" bestFit="1" customWidth="1"/>
    <col min="5861" max="5861" width="12" style="21" customWidth="1"/>
    <col min="5862" max="6113" width="11.5703125" style="21" bestFit="1" customWidth="1"/>
    <col min="6114" max="6114" width="51.5703125" style="21" customWidth="1"/>
    <col min="6115" max="6116" width="11.5703125" style="21" bestFit="1" customWidth="1"/>
    <col min="6117" max="6117" width="12" style="21" customWidth="1"/>
    <col min="6118" max="6369" width="11.5703125" style="21" bestFit="1" customWidth="1"/>
    <col min="6370" max="6370" width="51.5703125" style="21" customWidth="1"/>
    <col min="6371" max="6372" width="11.5703125" style="21" bestFit="1" customWidth="1"/>
    <col min="6373" max="6373" width="12" style="21" customWidth="1"/>
    <col min="6374" max="6625" width="11.5703125" style="21" bestFit="1" customWidth="1"/>
    <col min="6626" max="6626" width="51.5703125" style="21" customWidth="1"/>
    <col min="6627" max="6628" width="11.5703125" style="21" bestFit="1" customWidth="1"/>
    <col min="6629" max="6629" width="12" style="21" customWidth="1"/>
    <col min="6630" max="6881" width="11.5703125" style="21" bestFit="1" customWidth="1"/>
    <col min="6882" max="6882" width="51.5703125" style="21" customWidth="1"/>
    <col min="6883" max="6884" width="11.5703125" style="21" bestFit="1" customWidth="1"/>
    <col min="6885" max="6885" width="12" style="21" customWidth="1"/>
    <col min="6886" max="7137" width="11.5703125" style="21" bestFit="1" customWidth="1"/>
    <col min="7138" max="7138" width="51.5703125" style="21" customWidth="1"/>
    <col min="7139" max="7140" width="11.5703125" style="21" bestFit="1" customWidth="1"/>
    <col min="7141" max="7141" width="12" style="21" customWidth="1"/>
    <col min="7142" max="7393" width="11.5703125" style="21" bestFit="1" customWidth="1"/>
    <col min="7394" max="7394" width="51.5703125" style="21" customWidth="1"/>
    <col min="7395" max="7396" width="11.5703125" style="21" bestFit="1" customWidth="1"/>
    <col min="7397" max="7397" width="12" style="21" customWidth="1"/>
    <col min="7398" max="7649" width="11.5703125" style="21" bestFit="1" customWidth="1"/>
    <col min="7650" max="7650" width="51.5703125" style="21" customWidth="1"/>
    <col min="7651" max="7652" width="11.5703125" style="21" bestFit="1" customWidth="1"/>
    <col min="7653" max="7653" width="12" style="21" customWidth="1"/>
    <col min="7654" max="7905" width="11.5703125" style="21" bestFit="1" customWidth="1"/>
    <col min="7906" max="7906" width="51.5703125" style="21" customWidth="1"/>
    <col min="7907" max="7908" width="11.5703125" style="21" bestFit="1" customWidth="1"/>
    <col min="7909" max="7909" width="12" style="21" customWidth="1"/>
    <col min="7910" max="8161" width="11.5703125" style="21" bestFit="1" customWidth="1"/>
    <col min="8162" max="8162" width="51.5703125" style="21" customWidth="1"/>
    <col min="8163" max="8164" width="11.5703125" style="21" bestFit="1" customWidth="1"/>
    <col min="8165" max="8165" width="12" style="21" customWidth="1"/>
    <col min="8166" max="8417" width="11.5703125" style="21" bestFit="1" customWidth="1"/>
    <col min="8418" max="8418" width="51.5703125" style="21" customWidth="1"/>
    <col min="8419" max="8420" width="11.5703125" style="21" bestFit="1" customWidth="1"/>
    <col min="8421" max="8421" width="12" style="21" customWidth="1"/>
    <col min="8422" max="8673" width="11.5703125" style="21" bestFit="1" customWidth="1"/>
    <col min="8674" max="8674" width="51.5703125" style="21" customWidth="1"/>
    <col min="8675" max="8676" width="11.5703125" style="21" bestFit="1" customWidth="1"/>
    <col min="8677" max="8677" width="12" style="21" customWidth="1"/>
    <col min="8678" max="8929" width="11.5703125" style="21" bestFit="1" customWidth="1"/>
    <col min="8930" max="8930" width="51.5703125" style="21" customWidth="1"/>
    <col min="8931" max="8932" width="11.5703125" style="21" bestFit="1" customWidth="1"/>
    <col min="8933" max="8933" width="12" style="21" customWidth="1"/>
    <col min="8934" max="9185" width="11.5703125" style="21" bestFit="1" customWidth="1"/>
    <col min="9186" max="9186" width="51.5703125" style="21" customWidth="1"/>
    <col min="9187" max="9188" width="11.5703125" style="21" bestFit="1" customWidth="1"/>
    <col min="9189" max="9189" width="12" style="21" customWidth="1"/>
    <col min="9190" max="9441" width="11.5703125" style="21" bestFit="1" customWidth="1"/>
    <col min="9442" max="9442" width="51.5703125" style="21" customWidth="1"/>
    <col min="9443" max="9444" width="11.5703125" style="21" bestFit="1" customWidth="1"/>
    <col min="9445" max="9445" width="12" style="21" customWidth="1"/>
    <col min="9446" max="9697" width="11.5703125" style="21" bestFit="1" customWidth="1"/>
    <col min="9698" max="9698" width="51.5703125" style="21" customWidth="1"/>
    <col min="9699" max="9700" width="11.5703125" style="21" bestFit="1" customWidth="1"/>
    <col min="9701" max="9701" width="12" style="21" customWidth="1"/>
    <col min="9702" max="9953" width="11.5703125" style="21" bestFit="1" customWidth="1"/>
    <col min="9954" max="9954" width="51.5703125" style="21" customWidth="1"/>
    <col min="9955" max="9956" width="11.5703125" style="21" bestFit="1" customWidth="1"/>
    <col min="9957" max="9957" width="12" style="21" customWidth="1"/>
    <col min="9958" max="10209" width="11.5703125" style="21" bestFit="1" customWidth="1"/>
    <col min="10210" max="10210" width="51.5703125" style="21" customWidth="1"/>
    <col min="10211" max="10212" width="11.5703125" style="21" bestFit="1" customWidth="1"/>
    <col min="10213" max="10213" width="12" style="21" customWidth="1"/>
    <col min="10214" max="10465" width="11.5703125" style="21" bestFit="1" customWidth="1"/>
    <col min="10466" max="10466" width="51.5703125" style="21" customWidth="1"/>
    <col min="10467" max="10468" width="11.5703125" style="21" bestFit="1" customWidth="1"/>
    <col min="10469" max="10469" width="12" style="21" customWidth="1"/>
    <col min="10470" max="10721" width="11.5703125" style="21" bestFit="1" customWidth="1"/>
    <col min="10722" max="10722" width="51.5703125" style="21" customWidth="1"/>
    <col min="10723" max="10724" width="11.5703125" style="21" bestFit="1" customWidth="1"/>
    <col min="10725" max="10725" width="12" style="21" customWidth="1"/>
    <col min="10726" max="10977" width="11.5703125" style="21" bestFit="1" customWidth="1"/>
    <col min="10978" max="10978" width="51.5703125" style="21" customWidth="1"/>
    <col min="10979" max="10980" width="11.5703125" style="21" bestFit="1" customWidth="1"/>
    <col min="10981" max="10981" width="12" style="21" customWidth="1"/>
    <col min="10982" max="11233" width="11.5703125" style="21" bestFit="1" customWidth="1"/>
    <col min="11234" max="11234" width="51.5703125" style="21" customWidth="1"/>
    <col min="11235" max="11236" width="11.5703125" style="21" bestFit="1" customWidth="1"/>
    <col min="11237" max="11237" width="12" style="21" customWidth="1"/>
    <col min="11238" max="11489" width="11.5703125" style="21" bestFit="1" customWidth="1"/>
    <col min="11490" max="11490" width="51.5703125" style="21" customWidth="1"/>
    <col min="11491" max="11492" width="11.5703125" style="21" bestFit="1" customWidth="1"/>
    <col min="11493" max="11493" width="12" style="21" customWidth="1"/>
    <col min="11494" max="11745" width="11.5703125" style="21" bestFit="1" customWidth="1"/>
    <col min="11746" max="11746" width="51.5703125" style="21" customWidth="1"/>
    <col min="11747" max="11748" width="11.5703125" style="21" bestFit="1" customWidth="1"/>
    <col min="11749" max="11749" width="12" style="21" customWidth="1"/>
    <col min="11750" max="12001" width="11.5703125" style="21" bestFit="1" customWidth="1"/>
    <col min="12002" max="12002" width="51.5703125" style="21" customWidth="1"/>
    <col min="12003" max="12004" width="11.5703125" style="21" bestFit="1" customWidth="1"/>
    <col min="12005" max="12005" width="12" style="21" customWidth="1"/>
    <col min="12006" max="12257" width="11.5703125" style="21" bestFit="1" customWidth="1"/>
    <col min="12258" max="12258" width="51.5703125" style="21" customWidth="1"/>
    <col min="12259" max="12260" width="11.5703125" style="21" bestFit="1" customWidth="1"/>
    <col min="12261" max="12261" width="12" style="21" customWidth="1"/>
    <col min="12262" max="12513" width="11.5703125" style="21" bestFit="1" customWidth="1"/>
    <col min="12514" max="12514" width="51.5703125" style="21" customWidth="1"/>
    <col min="12515" max="12516" width="11.5703125" style="21" bestFit="1" customWidth="1"/>
    <col min="12517" max="12517" width="12" style="21" customWidth="1"/>
    <col min="12518" max="12769" width="11.5703125" style="21" bestFit="1" customWidth="1"/>
    <col min="12770" max="12770" width="51.5703125" style="21" customWidth="1"/>
    <col min="12771" max="12772" width="11.5703125" style="21" bestFit="1" customWidth="1"/>
    <col min="12773" max="12773" width="12" style="21" customWidth="1"/>
    <col min="12774" max="13025" width="11.5703125" style="21" bestFit="1" customWidth="1"/>
    <col min="13026" max="13026" width="51.5703125" style="21" customWidth="1"/>
    <col min="13027" max="13028" width="11.5703125" style="21" bestFit="1" customWidth="1"/>
    <col min="13029" max="13029" width="12" style="21" customWidth="1"/>
    <col min="13030" max="13281" width="11.5703125" style="21" bestFit="1" customWidth="1"/>
    <col min="13282" max="13282" width="51.5703125" style="21" customWidth="1"/>
    <col min="13283" max="13284" width="11.5703125" style="21" bestFit="1" customWidth="1"/>
    <col min="13285" max="13285" width="12" style="21" customWidth="1"/>
    <col min="13286" max="13537" width="11.5703125" style="21" bestFit="1" customWidth="1"/>
    <col min="13538" max="13538" width="51.5703125" style="21" customWidth="1"/>
    <col min="13539" max="13540" width="11.5703125" style="21" bestFit="1" customWidth="1"/>
    <col min="13541" max="13541" width="12" style="21" customWidth="1"/>
    <col min="13542" max="13793" width="11.5703125" style="21" bestFit="1" customWidth="1"/>
    <col min="13794" max="13794" width="51.5703125" style="21" customWidth="1"/>
    <col min="13795" max="13796" width="11.5703125" style="21" bestFit="1" customWidth="1"/>
    <col min="13797" max="13797" width="12" style="21" customWidth="1"/>
    <col min="13798" max="14049" width="11.5703125" style="21" bestFit="1" customWidth="1"/>
    <col min="14050" max="14050" width="51.5703125" style="21" customWidth="1"/>
    <col min="14051" max="14052" width="11.5703125" style="21" bestFit="1" customWidth="1"/>
    <col min="14053" max="14053" width="12" style="21" customWidth="1"/>
    <col min="14054" max="14305" width="11.5703125" style="21" bestFit="1" customWidth="1"/>
    <col min="14306" max="14306" width="51.5703125" style="21" customWidth="1"/>
    <col min="14307" max="14308" width="11.5703125" style="21" bestFit="1" customWidth="1"/>
    <col min="14309" max="14309" width="12" style="21" customWidth="1"/>
    <col min="14310" max="14561" width="11.5703125" style="21" bestFit="1" customWidth="1"/>
    <col min="14562" max="14562" width="51.5703125" style="21" customWidth="1"/>
    <col min="14563" max="14564" width="11.5703125" style="21" bestFit="1" customWidth="1"/>
    <col min="14565" max="14565" width="12" style="21" customWidth="1"/>
    <col min="14566" max="14817" width="11.5703125" style="21" bestFit="1" customWidth="1"/>
    <col min="14818" max="14818" width="51.5703125" style="21" customWidth="1"/>
    <col min="14819" max="14820" width="11.5703125" style="21" bestFit="1" customWidth="1"/>
    <col min="14821" max="14821" width="12" style="21" customWidth="1"/>
    <col min="14822" max="15073" width="11.5703125" style="21" bestFit="1" customWidth="1"/>
    <col min="15074" max="15074" width="51.5703125" style="21" customWidth="1"/>
    <col min="15075" max="15076" width="11.5703125" style="21" bestFit="1" customWidth="1"/>
    <col min="15077" max="15077" width="12" style="21" customWidth="1"/>
    <col min="15078" max="15329" width="11.5703125" style="21" bestFit="1" customWidth="1"/>
    <col min="15330" max="15330" width="51.5703125" style="21" customWidth="1"/>
    <col min="15331" max="15332" width="11.5703125" style="21" bestFit="1" customWidth="1"/>
    <col min="15333" max="15333" width="12" style="21" customWidth="1"/>
    <col min="15334" max="15585" width="11.5703125" style="21" bestFit="1" customWidth="1"/>
    <col min="15586" max="15586" width="51.5703125" style="21" customWidth="1"/>
    <col min="15587" max="15588" width="11.5703125" style="21" bestFit="1" customWidth="1"/>
    <col min="15589" max="15589" width="12" style="21" customWidth="1"/>
    <col min="15590" max="15841" width="11.5703125" style="21" bestFit="1" customWidth="1"/>
    <col min="15842" max="15842" width="51.5703125" style="21" customWidth="1"/>
    <col min="15843" max="15844" width="11.5703125" style="21" bestFit="1" customWidth="1"/>
    <col min="15845" max="15845" width="12" style="21" customWidth="1"/>
    <col min="15846" max="16097" width="11.5703125" style="21" bestFit="1" customWidth="1"/>
    <col min="16098" max="16098" width="51.5703125" style="21" customWidth="1"/>
    <col min="16099" max="16100" width="11.5703125" style="21" bestFit="1" customWidth="1"/>
    <col min="16101" max="16101" width="12" style="21" customWidth="1"/>
    <col min="16102" max="16384" width="9.140625" style="21"/>
  </cols>
  <sheetData>
    <row r="1" spans="1:9" s="22" customFormat="1" ht="75" customHeight="1" x14ac:dyDescent="0.25">
      <c r="A1" s="224"/>
      <c r="B1" s="224"/>
      <c r="C1" s="224"/>
      <c r="D1" s="224"/>
      <c r="E1" s="224"/>
      <c r="F1" s="224"/>
      <c r="G1" s="224"/>
      <c r="H1" s="224"/>
    </row>
    <row r="2" spans="1:9" s="22" customFormat="1" ht="15.75" x14ac:dyDescent="0.25">
      <c r="A2" s="212" t="str">
        <f>+[1]Contents!A2</f>
        <v>Statistics about corporate insolvency in Australia</v>
      </c>
      <c r="B2" s="212"/>
      <c r="C2" s="212"/>
      <c r="D2" s="212"/>
      <c r="E2" s="212"/>
      <c r="F2" s="212"/>
      <c r="G2" s="212"/>
      <c r="H2" s="212"/>
    </row>
    <row r="3" spans="1:9" s="22" customFormat="1" ht="24.95" customHeight="1" x14ac:dyDescent="0.25">
      <c r="A3" s="213" t="str">
        <f>Contents!A3</f>
        <v>Released: December 2025</v>
      </c>
      <c r="B3" s="213"/>
      <c r="C3" s="213"/>
      <c r="D3" s="213"/>
      <c r="E3" s="213"/>
      <c r="F3" s="213"/>
      <c r="G3" s="213"/>
      <c r="H3" s="213"/>
    </row>
    <row r="4" spans="1:9" s="22" customFormat="1" x14ac:dyDescent="0.25">
      <c r="A4" s="67"/>
      <c r="B4" s="67"/>
      <c r="C4" s="67"/>
      <c r="D4" s="67"/>
      <c r="E4" s="67"/>
      <c r="F4" s="67"/>
      <c r="G4" s="67"/>
      <c r="H4" s="67"/>
    </row>
    <row r="5" spans="1:9" s="22" customFormat="1" x14ac:dyDescent="0.25">
      <c r="A5" s="67"/>
      <c r="B5" s="67"/>
      <c r="C5" s="67"/>
      <c r="D5" s="67"/>
      <c r="E5" s="67"/>
      <c r="F5" s="67"/>
      <c r="G5" s="67"/>
      <c r="H5" s="67"/>
    </row>
    <row r="6" spans="1:9" s="22" customFormat="1" ht="15.75" x14ac:dyDescent="0.25">
      <c r="A6" s="52" t="s">
        <v>2</v>
      </c>
      <c r="B6" s="67"/>
      <c r="C6" s="67"/>
      <c r="D6" s="67"/>
      <c r="E6" s="67"/>
      <c r="F6" s="67"/>
      <c r="G6" s="67"/>
      <c r="H6" s="67"/>
    </row>
    <row r="7" spans="1:9" s="22" customFormat="1" x14ac:dyDescent="0.25">
      <c r="A7" s="64" t="s">
        <v>305</v>
      </c>
      <c r="B7" s="67"/>
      <c r="C7" s="67"/>
      <c r="D7" s="67"/>
      <c r="E7" s="67"/>
      <c r="F7" s="67"/>
      <c r="G7" s="67"/>
      <c r="H7" s="67"/>
    </row>
    <row r="8" spans="1:9" s="22" customFormat="1" x14ac:dyDescent="0.25">
      <c r="A8" s="64" t="s">
        <v>306</v>
      </c>
      <c r="B8" s="67"/>
      <c r="C8" s="67"/>
      <c r="D8" s="67"/>
      <c r="E8" s="67"/>
      <c r="F8" s="67"/>
      <c r="G8" s="67"/>
      <c r="H8" s="67"/>
    </row>
    <row r="9" spans="1:9" s="22" customFormat="1" x14ac:dyDescent="0.25">
      <c r="A9" s="64" t="s">
        <v>307</v>
      </c>
      <c r="B9" s="67"/>
      <c r="C9" s="67"/>
      <c r="D9" s="67"/>
      <c r="E9" s="67"/>
      <c r="F9" s="67"/>
      <c r="G9" s="67"/>
      <c r="H9" s="67"/>
    </row>
    <row r="10" spans="1:9" s="22" customFormat="1" x14ac:dyDescent="0.25">
      <c r="A10" s="64" t="s">
        <v>308</v>
      </c>
      <c r="B10" s="67"/>
      <c r="C10" s="67"/>
      <c r="D10" s="67"/>
      <c r="E10" s="67"/>
      <c r="F10" s="67"/>
      <c r="G10" s="67"/>
      <c r="H10" s="67"/>
    </row>
    <row r="11" spans="1:9" s="22" customFormat="1" x14ac:dyDescent="0.25">
      <c r="A11" s="67"/>
      <c r="B11" s="67"/>
      <c r="C11" s="67"/>
      <c r="D11" s="67"/>
      <c r="E11" s="67"/>
      <c r="F11" s="67"/>
      <c r="G11" s="67"/>
      <c r="H11" s="67"/>
    </row>
    <row r="12" spans="1:9" s="57" customFormat="1" ht="28.5" customHeight="1" x14ac:dyDescent="0.25">
      <c r="A12" s="211" t="s">
        <v>309</v>
      </c>
      <c r="B12" s="211"/>
      <c r="C12" s="211"/>
      <c r="D12" s="211"/>
      <c r="E12" s="211"/>
      <c r="F12" s="211"/>
      <c r="G12" s="211"/>
      <c r="H12" s="211"/>
    </row>
    <row r="13" spans="1:9" s="22" customFormat="1" ht="19.5" customHeight="1" x14ac:dyDescent="0.25">
      <c r="A13" s="2"/>
      <c r="B13" s="229" t="s">
        <v>310</v>
      </c>
      <c r="C13" s="229"/>
      <c r="D13" s="229"/>
      <c r="E13" s="229"/>
      <c r="F13" s="229"/>
      <c r="G13" s="229"/>
      <c r="H13" s="229"/>
    </row>
    <row r="14" spans="1:9" s="22" customFormat="1" ht="26.45" customHeight="1" x14ac:dyDescent="0.25">
      <c r="A14" s="86" t="s">
        <v>44</v>
      </c>
      <c r="B14" s="15">
        <v>0</v>
      </c>
      <c r="C14" s="9" t="s">
        <v>300</v>
      </c>
      <c r="D14" s="9" t="s">
        <v>188</v>
      </c>
      <c r="E14" s="9" t="s">
        <v>189</v>
      </c>
      <c r="F14" s="9" t="s">
        <v>301</v>
      </c>
      <c r="G14" s="9" t="s">
        <v>232</v>
      </c>
      <c r="H14" s="47" t="s">
        <v>94</v>
      </c>
      <c r="I14" s="9"/>
    </row>
    <row r="15" spans="1:9" s="22" customFormat="1" x14ac:dyDescent="0.25">
      <c r="A15" s="215" t="s">
        <v>55</v>
      </c>
      <c r="B15" s="215"/>
      <c r="C15" s="215"/>
      <c r="D15" s="215"/>
      <c r="E15" s="215"/>
      <c r="F15" s="215"/>
      <c r="G15" s="215"/>
      <c r="H15" s="215"/>
      <c r="I15" s="9"/>
    </row>
    <row r="16" spans="1:9" s="22" customFormat="1" x14ac:dyDescent="0.25">
      <c r="A16" s="64" t="s">
        <v>56</v>
      </c>
      <c r="B16" s="10">
        <v>1065</v>
      </c>
      <c r="C16" s="10">
        <v>1301</v>
      </c>
      <c r="D16" s="10">
        <v>124</v>
      </c>
      <c r="E16" s="10">
        <v>36</v>
      </c>
      <c r="F16" s="10">
        <v>14</v>
      </c>
      <c r="G16" s="10">
        <v>2108</v>
      </c>
      <c r="H16" s="11">
        <v>4648</v>
      </c>
      <c r="I16" s="10"/>
    </row>
    <row r="17" spans="1:18" s="22" customFormat="1" x14ac:dyDescent="0.25">
      <c r="A17" s="64" t="s">
        <v>61</v>
      </c>
      <c r="B17" s="10">
        <v>1465</v>
      </c>
      <c r="C17" s="10">
        <v>1566</v>
      </c>
      <c r="D17" s="10">
        <v>104</v>
      </c>
      <c r="E17" s="10">
        <v>59</v>
      </c>
      <c r="F17" s="10">
        <v>17</v>
      </c>
      <c r="G17" s="10">
        <v>2574</v>
      </c>
      <c r="H17" s="11">
        <v>5785</v>
      </c>
      <c r="I17" s="10"/>
    </row>
    <row r="18" spans="1:18" s="22" customFormat="1" x14ac:dyDescent="0.25">
      <c r="A18" s="64" t="s">
        <v>62</v>
      </c>
      <c r="B18" s="10">
        <v>1972</v>
      </c>
      <c r="C18" s="10">
        <v>1650</v>
      </c>
      <c r="D18" s="10">
        <v>144</v>
      </c>
      <c r="E18" s="10">
        <v>54</v>
      </c>
      <c r="F18" s="10">
        <v>17</v>
      </c>
      <c r="G18" s="10">
        <v>3028</v>
      </c>
      <c r="H18" s="11">
        <v>6865</v>
      </c>
      <c r="I18" s="10"/>
    </row>
    <row r="19" spans="1:18" s="22" customFormat="1" x14ac:dyDescent="0.25">
      <c r="A19" s="64" t="s">
        <v>63</v>
      </c>
      <c r="B19" s="10">
        <v>1362</v>
      </c>
      <c r="C19" s="10">
        <v>1417</v>
      </c>
      <c r="D19" s="10">
        <v>149</v>
      </c>
      <c r="E19" s="10">
        <v>41</v>
      </c>
      <c r="F19" s="10">
        <v>19</v>
      </c>
      <c r="G19" s="10">
        <v>3945</v>
      </c>
      <c r="H19" s="11">
        <v>6933</v>
      </c>
      <c r="I19" s="10"/>
    </row>
    <row r="20" spans="1:18" s="22" customFormat="1" x14ac:dyDescent="0.25">
      <c r="A20" s="64" t="s">
        <v>64</v>
      </c>
      <c r="B20" s="10">
        <v>992</v>
      </c>
      <c r="C20" s="10">
        <v>1066</v>
      </c>
      <c r="D20" s="10">
        <v>156</v>
      </c>
      <c r="E20" s="10">
        <v>57</v>
      </c>
      <c r="F20" s="10">
        <v>31</v>
      </c>
      <c r="G20" s="10">
        <v>5431</v>
      </c>
      <c r="H20" s="11">
        <v>7733</v>
      </c>
      <c r="I20" s="10"/>
    </row>
    <row r="21" spans="1:18" s="22" customFormat="1" x14ac:dyDescent="0.25">
      <c r="A21" s="64" t="s">
        <v>65</v>
      </c>
      <c r="B21" s="10">
        <v>906</v>
      </c>
      <c r="C21" s="10">
        <v>873</v>
      </c>
      <c r="D21" s="10">
        <v>175</v>
      </c>
      <c r="E21" s="10">
        <v>83</v>
      </c>
      <c r="F21" s="10">
        <v>37</v>
      </c>
      <c r="G21" s="10">
        <v>5829</v>
      </c>
      <c r="H21" s="11">
        <v>7903</v>
      </c>
      <c r="I21" s="10"/>
    </row>
    <row r="22" spans="1:18" s="22" customFormat="1" x14ac:dyDescent="0.25">
      <c r="A22" s="64" t="s">
        <v>66</v>
      </c>
      <c r="B22" s="10">
        <v>797</v>
      </c>
      <c r="C22" s="10">
        <v>778</v>
      </c>
      <c r="D22" s="10">
        <v>185</v>
      </c>
      <c r="E22" s="10">
        <v>96</v>
      </c>
      <c r="F22" s="10">
        <v>59</v>
      </c>
      <c r="G22" s="10">
        <v>6139</v>
      </c>
      <c r="H22" s="11">
        <f t="shared" ref="H22:H29" si="0">SUM(B22:G22)</f>
        <v>8054</v>
      </c>
      <c r="I22" s="10"/>
    </row>
    <row r="23" spans="1:18" s="22" customFormat="1" x14ac:dyDescent="0.25">
      <c r="A23" s="64" t="s">
        <v>69</v>
      </c>
      <c r="B23" s="10">
        <v>1069</v>
      </c>
      <c r="C23" s="10">
        <v>900</v>
      </c>
      <c r="D23" s="10">
        <v>174</v>
      </c>
      <c r="E23" s="10">
        <v>85</v>
      </c>
      <c r="F23" s="10">
        <v>54</v>
      </c>
      <c r="G23" s="10">
        <v>7792</v>
      </c>
      <c r="H23" s="11">
        <f t="shared" si="0"/>
        <v>10074</v>
      </c>
      <c r="I23" s="10"/>
    </row>
    <row r="24" spans="1:18" s="22" customFormat="1" x14ac:dyDescent="0.25">
      <c r="A24" s="64" t="s">
        <v>70</v>
      </c>
      <c r="B24" s="10">
        <v>846</v>
      </c>
      <c r="C24" s="10">
        <v>785</v>
      </c>
      <c r="D24" s="10">
        <v>163</v>
      </c>
      <c r="E24" s="10">
        <v>117</v>
      </c>
      <c r="F24" s="10">
        <v>52</v>
      </c>
      <c r="G24" s="10">
        <v>7291</v>
      </c>
      <c r="H24" s="11">
        <f t="shared" si="0"/>
        <v>9254</v>
      </c>
      <c r="I24" s="10"/>
    </row>
    <row r="25" spans="1:18" s="22" customFormat="1" x14ac:dyDescent="0.25">
      <c r="A25" s="64" t="s">
        <v>71</v>
      </c>
      <c r="B25" s="10">
        <v>885</v>
      </c>
      <c r="C25" s="10">
        <v>727</v>
      </c>
      <c r="D25" s="10">
        <v>207</v>
      </c>
      <c r="E25" s="10">
        <v>108</v>
      </c>
      <c r="F25" s="10">
        <v>38</v>
      </c>
      <c r="G25" s="10">
        <v>7494</v>
      </c>
      <c r="H25" s="11">
        <f t="shared" si="0"/>
        <v>9459</v>
      </c>
      <c r="I25" s="10"/>
    </row>
    <row r="26" spans="1:18" s="22" customFormat="1" x14ac:dyDescent="0.25">
      <c r="A26" s="64" t="s">
        <v>72</v>
      </c>
      <c r="B26" s="10">
        <v>821</v>
      </c>
      <c r="C26" s="10">
        <v>592</v>
      </c>
      <c r="D26" s="10">
        <v>210</v>
      </c>
      <c r="E26" s="10">
        <v>127</v>
      </c>
      <c r="F26" s="10">
        <v>44</v>
      </c>
      <c r="G26" s="10">
        <v>6560</v>
      </c>
      <c r="H26" s="11">
        <f t="shared" si="0"/>
        <v>8354</v>
      </c>
      <c r="I26" s="10"/>
    </row>
    <row r="27" spans="1:18" s="22" customFormat="1" x14ac:dyDescent="0.25">
      <c r="A27" s="64" t="s">
        <v>73</v>
      </c>
      <c r="B27" s="10">
        <v>808</v>
      </c>
      <c r="C27" s="10">
        <v>674</v>
      </c>
      <c r="D27" s="10">
        <v>219</v>
      </c>
      <c r="E27" s="10">
        <v>124</v>
      </c>
      <c r="F27" s="10">
        <v>85</v>
      </c>
      <c r="G27" s="10">
        <v>7555</v>
      </c>
      <c r="H27" s="11">
        <f t="shared" si="0"/>
        <v>9465</v>
      </c>
      <c r="I27" s="10"/>
    </row>
    <row r="28" spans="1:18" s="22" customFormat="1" x14ac:dyDescent="0.25">
      <c r="A28" s="64" t="s">
        <v>74</v>
      </c>
      <c r="B28" s="10">
        <v>704</v>
      </c>
      <c r="C28" s="10">
        <v>561</v>
      </c>
      <c r="D28" s="10">
        <v>197</v>
      </c>
      <c r="E28" s="10">
        <v>127</v>
      </c>
      <c r="F28" s="10">
        <v>51</v>
      </c>
      <c r="G28" s="10">
        <v>6125</v>
      </c>
      <c r="H28" s="11">
        <f t="shared" si="0"/>
        <v>7765</v>
      </c>
      <c r="I28" s="10"/>
    </row>
    <row r="29" spans="1:18" s="22" customFormat="1" x14ac:dyDescent="0.25">
      <c r="A29" s="64" t="s">
        <v>75</v>
      </c>
      <c r="B29" s="10">
        <v>650</v>
      </c>
      <c r="C29" s="10">
        <v>558</v>
      </c>
      <c r="D29" s="10">
        <v>242</v>
      </c>
      <c r="E29" s="10">
        <v>154</v>
      </c>
      <c r="F29" s="10">
        <v>62</v>
      </c>
      <c r="G29" s="10">
        <v>5947</v>
      </c>
      <c r="H29" s="11">
        <f t="shared" si="0"/>
        <v>7613</v>
      </c>
      <c r="I29" s="10"/>
    </row>
    <row r="30" spans="1:18" s="22" customFormat="1" x14ac:dyDescent="0.25">
      <c r="A30" s="64" t="s">
        <v>76</v>
      </c>
      <c r="B30" s="10">
        <v>778</v>
      </c>
      <c r="C30" s="10">
        <v>451</v>
      </c>
      <c r="D30" s="10">
        <v>203</v>
      </c>
      <c r="E30" s="10">
        <v>128</v>
      </c>
      <c r="F30" s="10">
        <v>53</v>
      </c>
      <c r="G30" s="10">
        <v>5885</v>
      </c>
      <c r="H30" s="11">
        <v>7498</v>
      </c>
      <c r="I30" s="10"/>
    </row>
    <row r="31" spans="1:18" s="22" customFormat="1" ht="15.75" thickBot="1" x14ac:dyDescent="0.3">
      <c r="A31" s="64" t="s">
        <v>77</v>
      </c>
      <c r="B31" s="10">
        <v>565</v>
      </c>
      <c r="C31" s="10">
        <v>363</v>
      </c>
      <c r="D31" s="10">
        <v>193</v>
      </c>
      <c r="E31" s="10">
        <v>109</v>
      </c>
      <c r="F31" s="10">
        <v>39</v>
      </c>
      <c r="G31" s="10">
        <v>4584</v>
      </c>
      <c r="H31" s="11">
        <f>SUM(B31:G31)</f>
        <v>5853</v>
      </c>
      <c r="I31" s="10"/>
    </row>
    <row r="32" spans="1:18" s="22" customFormat="1" ht="15.75" thickBot="1" x14ac:dyDescent="0.3">
      <c r="A32" s="216" t="s">
        <v>78</v>
      </c>
      <c r="B32" s="217"/>
      <c r="C32" s="217"/>
      <c r="D32" s="217"/>
      <c r="E32" s="217"/>
      <c r="F32" s="217"/>
      <c r="G32" s="217"/>
      <c r="H32" s="217"/>
      <c r="I32" s="10"/>
      <c r="L32" s="11"/>
      <c r="R32" s="48"/>
    </row>
    <row r="33" spans="1:18" s="22" customFormat="1" x14ac:dyDescent="0.25">
      <c r="A33" s="49"/>
      <c r="B33" s="49"/>
      <c r="C33" s="49"/>
      <c r="D33" s="49"/>
      <c r="E33" s="49"/>
      <c r="F33" s="49"/>
      <c r="G33" s="49"/>
      <c r="H33" s="49"/>
      <c r="I33" s="10"/>
      <c r="L33" s="11"/>
      <c r="R33" s="48"/>
    </row>
    <row r="34" spans="1:18" s="22" customFormat="1" x14ac:dyDescent="0.25">
      <c r="A34" s="209" t="s">
        <v>100</v>
      </c>
      <c r="B34" s="209"/>
      <c r="C34" s="209"/>
      <c r="D34" s="209"/>
      <c r="E34" s="209"/>
      <c r="F34" s="209"/>
      <c r="G34" s="209"/>
      <c r="H34" s="209"/>
      <c r="I34" s="10"/>
    </row>
    <row r="35" spans="1:18" s="22" customFormat="1" x14ac:dyDescent="0.25">
      <c r="A35" s="64" t="s">
        <v>56</v>
      </c>
      <c r="B35" s="12">
        <v>0.22913080895008606</v>
      </c>
      <c r="C35" s="12">
        <v>0.27990533562822717</v>
      </c>
      <c r="D35" s="12">
        <v>2.6678141135972461E-2</v>
      </c>
      <c r="E35" s="12">
        <v>7.7452667814113599E-3</v>
      </c>
      <c r="F35" s="12">
        <v>3.0120481927710845E-3</v>
      </c>
      <c r="G35" s="12">
        <v>0.45352839931153183</v>
      </c>
      <c r="H35" s="13">
        <v>1</v>
      </c>
      <c r="I35" s="10"/>
    </row>
    <row r="36" spans="1:18" s="22" customFormat="1" x14ac:dyDescent="0.25">
      <c r="A36" s="64" t="s">
        <v>61</v>
      </c>
      <c r="B36" s="12">
        <v>0.25324114088159033</v>
      </c>
      <c r="C36" s="12">
        <v>0.27070008643042354</v>
      </c>
      <c r="D36" s="12">
        <v>1.7977528089887642E-2</v>
      </c>
      <c r="E36" s="12">
        <v>1.0198789974070872E-2</v>
      </c>
      <c r="F36" s="12">
        <v>2.9386343993085566E-3</v>
      </c>
      <c r="G36" s="12">
        <v>0.44494382022471912</v>
      </c>
      <c r="H36" s="13">
        <v>1</v>
      </c>
      <c r="I36" s="10"/>
    </row>
    <row r="37" spans="1:18" s="22" customFormat="1" x14ac:dyDescent="0.25">
      <c r="A37" s="64" t="s">
        <v>62</v>
      </c>
      <c r="B37" s="12">
        <v>0.28725418790968682</v>
      </c>
      <c r="C37" s="12">
        <v>0.2403495994173343</v>
      </c>
      <c r="D37" s="12">
        <v>2.0975965040058265E-2</v>
      </c>
      <c r="E37" s="12">
        <v>7.8659868900218498E-3</v>
      </c>
      <c r="F37" s="12">
        <v>2.4763292061179896E-3</v>
      </c>
      <c r="G37" s="12">
        <v>0.44107793153678077</v>
      </c>
      <c r="H37" s="13">
        <v>1</v>
      </c>
      <c r="I37" s="10"/>
    </row>
    <row r="38" spans="1:18" s="22" customFormat="1" x14ac:dyDescent="0.25">
      <c r="A38" s="64" t="s">
        <v>63</v>
      </c>
      <c r="B38" s="12">
        <v>0.1964517524881004</v>
      </c>
      <c r="C38" s="12">
        <v>0.20438482619356699</v>
      </c>
      <c r="D38" s="12">
        <v>2.1491417856627722E-2</v>
      </c>
      <c r="E38" s="12">
        <v>5.9137458531660176E-3</v>
      </c>
      <c r="F38" s="12">
        <v>2.7405163709793741E-3</v>
      </c>
      <c r="G38" s="12">
        <v>0.56901774123755955</v>
      </c>
      <c r="H38" s="13">
        <v>1</v>
      </c>
      <c r="I38" s="10"/>
    </row>
    <row r="39" spans="1:18" s="22" customFormat="1" x14ac:dyDescent="0.25">
      <c r="A39" s="64" t="s">
        <v>64</v>
      </c>
      <c r="B39" s="12">
        <v>0.12828139143928619</v>
      </c>
      <c r="C39" s="12">
        <v>0.1378507694297168</v>
      </c>
      <c r="D39" s="12">
        <v>2.0173283331178068E-2</v>
      </c>
      <c r="E39" s="12">
        <v>7.3710073710073713E-3</v>
      </c>
      <c r="F39" s="12">
        <v>4.0087934824776933E-3</v>
      </c>
      <c r="G39" s="12">
        <v>0.70231475494633389</v>
      </c>
      <c r="H39" s="13">
        <v>1</v>
      </c>
      <c r="I39" s="10"/>
    </row>
    <row r="40" spans="1:18" s="22" customFormat="1" x14ac:dyDescent="0.25">
      <c r="A40" s="64" t="s">
        <v>65</v>
      </c>
      <c r="B40" s="12">
        <v>0.1146400101227382</v>
      </c>
      <c r="C40" s="12">
        <v>0.11046438061495635</v>
      </c>
      <c r="D40" s="12">
        <v>2.2143489813994686E-2</v>
      </c>
      <c r="E40" s="12">
        <v>1.0502340883208908E-2</v>
      </c>
      <c r="F40" s="12">
        <v>4.6817664178160192E-3</v>
      </c>
      <c r="G40" s="12">
        <v>0.73756801214728585</v>
      </c>
      <c r="H40" s="13">
        <v>1</v>
      </c>
      <c r="I40" s="10"/>
    </row>
    <row r="41" spans="1:18" s="22" customFormat="1" x14ac:dyDescent="0.25">
      <c r="A41" s="64" t="s">
        <v>66</v>
      </c>
      <c r="B41" s="12">
        <f t="shared" ref="B41:H50" si="1">B22/$H22</f>
        <v>9.8957039980134096E-2</v>
      </c>
      <c r="C41" s="12">
        <f t="shared" si="1"/>
        <v>9.6597963744723125E-2</v>
      </c>
      <c r="D41" s="12">
        <f t="shared" si="1"/>
        <v>2.2969952818475293E-2</v>
      </c>
      <c r="E41" s="12">
        <f t="shared" si="1"/>
        <v>1.1919543084181774E-2</v>
      </c>
      <c r="F41" s="12">
        <f t="shared" si="1"/>
        <v>7.3255525204867144E-3</v>
      </c>
      <c r="G41" s="12">
        <f t="shared" si="1"/>
        <v>0.76222994785199905</v>
      </c>
      <c r="H41" s="13">
        <f t="shared" si="1"/>
        <v>1</v>
      </c>
      <c r="I41" s="10"/>
    </row>
    <row r="42" spans="1:18" s="22" customFormat="1" x14ac:dyDescent="0.25">
      <c r="A42" s="64" t="s">
        <v>69</v>
      </c>
      <c r="B42" s="12">
        <f t="shared" si="1"/>
        <v>0.1061147508437562</v>
      </c>
      <c r="C42" s="12">
        <f t="shared" si="1"/>
        <v>8.9338892197736747E-2</v>
      </c>
      <c r="D42" s="12">
        <f t="shared" si="1"/>
        <v>1.7272185824895772E-2</v>
      </c>
      <c r="E42" s="12">
        <f t="shared" si="1"/>
        <v>8.4375620408973593E-3</v>
      </c>
      <c r="F42" s="12">
        <f t="shared" si="1"/>
        <v>5.3603335318642047E-3</v>
      </c>
      <c r="G42" s="12">
        <f t="shared" si="1"/>
        <v>0.77347627556084975</v>
      </c>
      <c r="H42" s="13">
        <f t="shared" si="1"/>
        <v>1</v>
      </c>
      <c r="I42" s="10"/>
    </row>
    <row r="43" spans="1:18" s="22" customFormat="1" x14ac:dyDescent="0.25">
      <c r="A43" s="64" t="s">
        <v>70</v>
      </c>
      <c r="B43" s="12">
        <f t="shared" si="1"/>
        <v>9.1419926518262376E-2</v>
      </c>
      <c r="C43" s="12">
        <f t="shared" si="1"/>
        <v>8.4828182407607519E-2</v>
      </c>
      <c r="D43" s="12">
        <f t="shared" si="1"/>
        <v>1.7614004754700669E-2</v>
      </c>
      <c r="E43" s="12">
        <f t="shared" si="1"/>
        <v>1.2643181326993732E-2</v>
      </c>
      <c r="F43" s="12">
        <f t="shared" si="1"/>
        <v>5.6191917008861034E-3</v>
      </c>
      <c r="G43" s="12">
        <f t="shared" si="1"/>
        <v>0.78787551329154959</v>
      </c>
      <c r="H43" s="13">
        <f t="shared" si="1"/>
        <v>1</v>
      </c>
      <c r="I43" s="10"/>
    </row>
    <row r="44" spans="1:18" s="22" customFormat="1" x14ac:dyDescent="0.25">
      <c r="A44" s="64" t="s">
        <v>71</v>
      </c>
      <c r="B44" s="12">
        <f t="shared" si="1"/>
        <v>9.3561687281953701E-2</v>
      </c>
      <c r="C44" s="12">
        <f t="shared" si="1"/>
        <v>7.6858018818056872E-2</v>
      </c>
      <c r="D44" s="12">
        <f t="shared" si="1"/>
        <v>2.1883920076117985E-2</v>
      </c>
      <c r="E44" s="12">
        <f t="shared" si="1"/>
        <v>1.1417697431018078E-2</v>
      </c>
      <c r="F44" s="12">
        <f t="shared" si="1"/>
        <v>4.0173379849878423E-3</v>
      </c>
      <c r="G44" s="12">
        <f t="shared" si="1"/>
        <v>0.7922613384078655</v>
      </c>
      <c r="H44" s="13">
        <f t="shared" si="1"/>
        <v>1</v>
      </c>
      <c r="I44" s="10"/>
    </row>
    <row r="45" spans="1:18" s="22" customFormat="1" x14ac:dyDescent="0.25">
      <c r="A45" s="64" t="s">
        <v>72</v>
      </c>
      <c r="B45" s="12">
        <f t="shared" si="1"/>
        <v>9.8276274838400762E-2</v>
      </c>
      <c r="C45" s="12">
        <f t="shared" si="1"/>
        <v>7.0864256643524054E-2</v>
      </c>
      <c r="D45" s="12">
        <f t="shared" si="1"/>
        <v>2.5137658606655493E-2</v>
      </c>
      <c r="E45" s="12">
        <f t="shared" si="1"/>
        <v>1.5202298300215465E-2</v>
      </c>
      <c r="F45" s="12">
        <f t="shared" si="1"/>
        <v>5.2669379937754371E-3</v>
      </c>
      <c r="G45" s="12">
        <f t="shared" si="1"/>
        <v>0.78525257361742873</v>
      </c>
      <c r="H45" s="13">
        <f t="shared" si="1"/>
        <v>1</v>
      </c>
      <c r="I45" s="10"/>
    </row>
    <row r="46" spans="1:18" s="22" customFormat="1" x14ac:dyDescent="0.25">
      <c r="A46" s="64" t="s">
        <v>73</v>
      </c>
      <c r="B46" s="12">
        <f t="shared" si="1"/>
        <v>8.5367142102482835E-2</v>
      </c>
      <c r="C46" s="12">
        <f t="shared" si="1"/>
        <v>7.1209720021130476E-2</v>
      </c>
      <c r="D46" s="12">
        <f t="shared" si="1"/>
        <v>2.3137876386687798E-2</v>
      </c>
      <c r="E46" s="12">
        <f t="shared" si="1"/>
        <v>1.3100898045430534E-2</v>
      </c>
      <c r="F46" s="12">
        <f t="shared" si="1"/>
        <v>8.9804543053354467E-3</v>
      </c>
      <c r="G46" s="12">
        <f t="shared" si="1"/>
        <v>0.79820390913893291</v>
      </c>
      <c r="H46" s="13">
        <f t="shared" si="1"/>
        <v>1</v>
      </c>
      <c r="I46" s="10"/>
    </row>
    <row r="47" spans="1:18" s="22" customFormat="1" x14ac:dyDescent="0.25">
      <c r="A47" s="64" t="s">
        <v>74</v>
      </c>
      <c r="B47" s="12">
        <f t="shared" si="1"/>
        <v>9.0663232453316159E-2</v>
      </c>
      <c r="C47" s="12">
        <f t="shared" si="1"/>
        <v>7.2247263361236311E-2</v>
      </c>
      <c r="D47" s="12">
        <f t="shared" si="1"/>
        <v>2.5370251126851255E-2</v>
      </c>
      <c r="E47" s="12">
        <f t="shared" si="1"/>
        <v>1.6355441081777205E-2</v>
      </c>
      <c r="F47" s="12">
        <f t="shared" si="1"/>
        <v>6.5679330328396648E-3</v>
      </c>
      <c r="G47" s="12">
        <f t="shared" si="1"/>
        <v>0.7887958789439794</v>
      </c>
      <c r="H47" s="13">
        <f t="shared" si="1"/>
        <v>1</v>
      </c>
      <c r="I47" s="10"/>
    </row>
    <row r="48" spans="1:18" s="22" customFormat="1" x14ac:dyDescent="0.25">
      <c r="A48" s="64" t="s">
        <v>75</v>
      </c>
      <c r="B48" s="12">
        <f t="shared" si="1"/>
        <v>8.5380270589780635E-2</v>
      </c>
      <c r="C48" s="12">
        <f t="shared" si="1"/>
        <v>7.3295678444765533E-2</v>
      </c>
      <c r="D48" s="12">
        <f t="shared" si="1"/>
        <v>3.178773151188756E-2</v>
      </c>
      <c r="E48" s="12">
        <f t="shared" si="1"/>
        <v>2.0228556416655722E-2</v>
      </c>
      <c r="F48" s="12">
        <f t="shared" si="1"/>
        <v>8.1439642716406146E-3</v>
      </c>
      <c r="G48" s="12">
        <f t="shared" si="1"/>
        <v>0.78116379876526998</v>
      </c>
      <c r="H48" s="13">
        <f t="shared" si="1"/>
        <v>1</v>
      </c>
      <c r="I48" s="10"/>
    </row>
    <row r="49" spans="1:18" s="22" customFormat="1" x14ac:dyDescent="0.25">
      <c r="A49" s="64" t="s">
        <v>76</v>
      </c>
      <c r="B49" s="12">
        <f t="shared" si="1"/>
        <v>0.10376100293411576</v>
      </c>
      <c r="C49" s="12">
        <f t="shared" si="1"/>
        <v>6.0149373166177647E-2</v>
      </c>
      <c r="D49" s="12">
        <f t="shared" si="1"/>
        <v>2.7073886369698586E-2</v>
      </c>
      <c r="E49" s="12">
        <f t="shared" si="1"/>
        <v>1.7071218991731127E-2</v>
      </c>
      <c r="F49" s="12">
        <f t="shared" si="1"/>
        <v>7.0685516137636703E-3</v>
      </c>
      <c r="G49" s="12">
        <f t="shared" si="1"/>
        <v>0.78487596692451322</v>
      </c>
      <c r="H49" s="13">
        <f t="shared" si="1"/>
        <v>1</v>
      </c>
      <c r="I49" s="10"/>
    </row>
    <row r="50" spans="1:18" s="22" customFormat="1" ht="15.75" thickBot="1" x14ac:dyDescent="0.3">
      <c r="A50" s="64" t="s">
        <v>77</v>
      </c>
      <c r="B50" s="12">
        <f t="shared" si="1"/>
        <v>9.6531693148812575E-2</v>
      </c>
      <c r="C50" s="12">
        <f t="shared" si="1"/>
        <v>6.201947719118401E-2</v>
      </c>
      <c r="D50" s="12">
        <f t="shared" si="1"/>
        <v>3.2974542969417396E-2</v>
      </c>
      <c r="E50" s="12">
        <f t="shared" si="1"/>
        <v>1.8622928412779773E-2</v>
      </c>
      <c r="F50" s="12">
        <f t="shared" si="1"/>
        <v>6.6632496155817527E-3</v>
      </c>
      <c r="G50" s="12">
        <f t="shared" si="1"/>
        <v>0.78318810866222455</v>
      </c>
      <c r="H50" s="13">
        <f t="shared" si="1"/>
        <v>1</v>
      </c>
      <c r="I50" s="10"/>
    </row>
    <row r="51" spans="1:18" s="22" customFormat="1" ht="15.75" thickBot="1" x14ac:dyDescent="0.3">
      <c r="A51" s="216" t="s">
        <v>78</v>
      </c>
      <c r="B51" s="217"/>
      <c r="C51" s="217"/>
      <c r="D51" s="217"/>
      <c r="E51" s="217"/>
      <c r="F51" s="217"/>
      <c r="G51" s="217"/>
      <c r="H51" s="217"/>
      <c r="I51" s="10"/>
      <c r="L51" s="11"/>
      <c r="R51" s="48"/>
    </row>
    <row r="52" spans="1:18" s="22" customFormat="1" x14ac:dyDescent="0.25">
      <c r="A52" s="49"/>
      <c r="B52" s="49"/>
      <c r="C52" s="49"/>
      <c r="D52" s="49"/>
      <c r="E52" s="49"/>
      <c r="F52" s="49"/>
      <c r="G52" s="49"/>
      <c r="H52" s="49"/>
      <c r="I52" s="10"/>
      <c r="L52" s="11"/>
      <c r="R52" s="48"/>
    </row>
    <row r="53" spans="1:18" s="22" customFormat="1" x14ac:dyDescent="0.25">
      <c r="A53" s="209" t="s">
        <v>101</v>
      </c>
      <c r="B53" s="209"/>
      <c r="C53" s="209"/>
      <c r="D53" s="209"/>
      <c r="E53" s="209"/>
      <c r="F53" s="209"/>
      <c r="G53" s="209"/>
      <c r="H53" s="209"/>
      <c r="I53" s="10"/>
    </row>
    <row r="54" spans="1:18" s="22" customFormat="1" x14ac:dyDescent="0.25">
      <c r="A54" s="64" t="s">
        <v>61</v>
      </c>
      <c r="B54" s="12">
        <v>2.4110331931504275E-2</v>
      </c>
      <c r="C54" s="12">
        <v>-9.2052491978036333E-3</v>
      </c>
      <c r="D54" s="12">
        <v>-8.7006130460848194E-3</v>
      </c>
      <c r="E54" s="12">
        <v>2.4535231926595125E-3</v>
      </c>
      <c r="F54" s="12">
        <v>-7.3413793462527924E-5</v>
      </c>
      <c r="G54" s="12">
        <v>-8.5845790868127048E-3</v>
      </c>
      <c r="H54" s="13">
        <v>0</v>
      </c>
      <c r="I54" s="10"/>
    </row>
    <row r="55" spans="1:18" s="22" customFormat="1" x14ac:dyDescent="0.25">
      <c r="A55" s="64" t="s">
        <v>62</v>
      </c>
      <c r="B55" s="12">
        <v>3.4013047028096488E-2</v>
      </c>
      <c r="C55" s="12">
        <v>-3.0350487013089233E-2</v>
      </c>
      <c r="D55" s="12">
        <v>2.9984369501706229E-3</v>
      </c>
      <c r="E55" s="12">
        <v>-2.3328030840490226E-3</v>
      </c>
      <c r="F55" s="12">
        <v>-4.6230519319056694E-4</v>
      </c>
      <c r="G55" s="12">
        <v>-3.8658886879383569E-3</v>
      </c>
      <c r="H55" s="13">
        <v>0</v>
      </c>
      <c r="I55" s="10"/>
    </row>
    <row r="56" spans="1:18" s="22" customFormat="1" x14ac:dyDescent="0.25">
      <c r="A56" s="64" t="s">
        <v>63</v>
      </c>
      <c r="B56" s="12">
        <v>-9.0802435421586419E-2</v>
      </c>
      <c r="C56" s="12">
        <v>-3.5964773223767316E-2</v>
      </c>
      <c r="D56" s="12">
        <v>5.1545281656945746E-4</v>
      </c>
      <c r="E56" s="12">
        <v>-1.9522410368558321E-3</v>
      </c>
      <c r="F56" s="12">
        <v>2.6418716486138446E-4</v>
      </c>
      <c r="G56" s="12">
        <v>0.12793980970077878</v>
      </c>
      <c r="H56" s="13">
        <v>0</v>
      </c>
      <c r="I56" s="10"/>
    </row>
    <row r="57" spans="1:18" s="22" customFormat="1" x14ac:dyDescent="0.25">
      <c r="A57" s="64" t="s">
        <v>64</v>
      </c>
      <c r="B57" s="12">
        <v>-6.8170361048814215E-2</v>
      </c>
      <c r="C57" s="12">
        <v>-6.6534056763850186E-2</v>
      </c>
      <c r="D57" s="12">
        <v>-1.3181345254496546E-3</v>
      </c>
      <c r="E57" s="12">
        <v>1.4572615178413536E-3</v>
      </c>
      <c r="F57" s="12">
        <v>1.2682771114983192E-3</v>
      </c>
      <c r="G57" s="12">
        <v>0.13329701370877434</v>
      </c>
      <c r="H57" s="13">
        <v>0</v>
      </c>
      <c r="I57" s="10"/>
    </row>
    <row r="58" spans="1:18" s="22" customFormat="1" x14ac:dyDescent="0.25">
      <c r="A58" s="64" t="s">
        <v>65</v>
      </c>
      <c r="B58" s="12">
        <v>-1.364138131654799E-2</v>
      </c>
      <c r="C58" s="12">
        <v>-2.7386388814760451E-2</v>
      </c>
      <c r="D58" s="12">
        <v>1.9702064828166187E-3</v>
      </c>
      <c r="E58" s="12">
        <v>3.1313335122015364E-3</v>
      </c>
      <c r="F58" s="12">
        <v>6.7297293533832587E-4</v>
      </c>
      <c r="G58" s="12">
        <v>3.525325720095196E-2</v>
      </c>
      <c r="H58" s="13">
        <v>0</v>
      </c>
      <c r="I58" s="10"/>
    </row>
    <row r="59" spans="1:18" s="22" customFormat="1" x14ac:dyDescent="0.25">
      <c r="A59" s="64" t="s">
        <v>66</v>
      </c>
      <c r="B59" s="12">
        <f t="shared" ref="B59:H68" si="2">B41-B40</f>
        <v>-1.56829701426041E-2</v>
      </c>
      <c r="C59" s="12">
        <f t="shared" si="2"/>
        <v>-1.3866416870233225E-2</v>
      </c>
      <c r="D59" s="12">
        <f t="shared" si="2"/>
        <v>8.2646300448060636E-4</v>
      </c>
      <c r="E59" s="12">
        <f t="shared" si="2"/>
        <v>1.4172022009728662E-3</v>
      </c>
      <c r="F59" s="12">
        <f t="shared" si="2"/>
        <v>2.6437861026706953E-3</v>
      </c>
      <c r="G59" s="12">
        <f t="shared" si="2"/>
        <v>2.46619357047132E-2</v>
      </c>
      <c r="H59" s="13">
        <f t="shared" si="2"/>
        <v>0</v>
      </c>
      <c r="I59" s="10"/>
    </row>
    <row r="60" spans="1:18" s="22" customFormat="1" x14ac:dyDescent="0.25">
      <c r="A60" s="64" t="s">
        <v>69</v>
      </c>
      <c r="B60" s="12">
        <f t="shared" si="2"/>
        <v>7.1577108636221021E-3</v>
      </c>
      <c r="C60" s="12">
        <f t="shared" si="2"/>
        <v>-7.2590715469863787E-3</v>
      </c>
      <c r="D60" s="12">
        <f t="shared" si="2"/>
        <v>-5.6977669935795207E-3</v>
      </c>
      <c r="E60" s="12">
        <f t="shared" si="2"/>
        <v>-3.4819810432844146E-3</v>
      </c>
      <c r="F60" s="12">
        <f t="shared" si="2"/>
        <v>-1.9652189886225097E-3</v>
      </c>
      <c r="G60" s="12">
        <f t="shared" si="2"/>
        <v>1.1246327708850701E-2</v>
      </c>
      <c r="H60" s="13">
        <f t="shared" si="2"/>
        <v>0</v>
      </c>
      <c r="I60" s="10"/>
    </row>
    <row r="61" spans="1:18" s="22" customFormat="1" x14ac:dyDescent="0.25">
      <c r="A61" s="64" t="s">
        <v>70</v>
      </c>
      <c r="B61" s="12">
        <f t="shared" si="2"/>
        <v>-1.4694824325493822E-2</v>
      </c>
      <c r="C61" s="12">
        <f t="shared" si="2"/>
        <v>-4.5107097901292276E-3</v>
      </c>
      <c r="D61" s="12">
        <f t="shared" si="2"/>
        <v>3.4181892980489695E-4</v>
      </c>
      <c r="E61" s="12">
        <f t="shared" si="2"/>
        <v>4.205619286096373E-3</v>
      </c>
      <c r="F61" s="12">
        <f t="shared" si="2"/>
        <v>2.5885816902189874E-4</v>
      </c>
      <c r="G61" s="12">
        <f t="shared" si="2"/>
        <v>1.4399237730699843E-2</v>
      </c>
      <c r="H61" s="13">
        <f t="shared" si="2"/>
        <v>0</v>
      </c>
      <c r="I61" s="10"/>
    </row>
    <row r="62" spans="1:18" s="22" customFormat="1" x14ac:dyDescent="0.25">
      <c r="A62" s="64" t="s">
        <v>71</v>
      </c>
      <c r="B62" s="12">
        <f t="shared" si="2"/>
        <v>2.141760763691325E-3</v>
      </c>
      <c r="C62" s="12">
        <f t="shared" si="2"/>
        <v>-7.9701635895506467E-3</v>
      </c>
      <c r="D62" s="12">
        <f t="shared" si="2"/>
        <v>4.2699153214173155E-3</v>
      </c>
      <c r="E62" s="12">
        <f t="shared" si="2"/>
        <v>-1.2254838959756542E-3</v>
      </c>
      <c r="F62" s="12">
        <f t="shared" si="2"/>
        <v>-1.6018537158982611E-3</v>
      </c>
      <c r="G62" s="12">
        <f t="shared" si="2"/>
        <v>4.3858251163159112E-3</v>
      </c>
      <c r="H62" s="13">
        <f t="shared" si="2"/>
        <v>0</v>
      </c>
      <c r="I62" s="10"/>
    </row>
    <row r="63" spans="1:18" s="22" customFormat="1" x14ac:dyDescent="0.25">
      <c r="A63" s="64" t="s">
        <v>72</v>
      </c>
      <c r="B63" s="12">
        <f t="shared" si="2"/>
        <v>4.7145875564470613E-3</v>
      </c>
      <c r="C63" s="12">
        <f t="shared" si="2"/>
        <v>-5.9937621745328185E-3</v>
      </c>
      <c r="D63" s="12">
        <f t="shared" si="2"/>
        <v>3.2537385305375088E-3</v>
      </c>
      <c r="E63" s="12">
        <f t="shared" si="2"/>
        <v>3.7846008691973868E-3</v>
      </c>
      <c r="F63" s="12">
        <f t="shared" si="2"/>
        <v>1.2496000087875948E-3</v>
      </c>
      <c r="G63" s="12">
        <f t="shared" si="2"/>
        <v>-7.0087647904367723E-3</v>
      </c>
      <c r="H63" s="13">
        <f t="shared" si="2"/>
        <v>0</v>
      </c>
      <c r="I63" s="10"/>
    </row>
    <row r="64" spans="1:18" s="22" customFormat="1" x14ac:dyDescent="0.25">
      <c r="A64" s="64" t="s">
        <v>73</v>
      </c>
      <c r="B64" s="12">
        <f t="shared" si="2"/>
        <v>-1.2909132735917928E-2</v>
      </c>
      <c r="C64" s="12">
        <f t="shared" si="2"/>
        <v>3.4546337760642254E-4</v>
      </c>
      <c r="D64" s="12">
        <f t="shared" si="2"/>
        <v>-1.9997822199676954E-3</v>
      </c>
      <c r="E64" s="12">
        <f t="shared" si="2"/>
        <v>-2.1014002547849308E-3</v>
      </c>
      <c r="F64" s="12">
        <f t="shared" si="2"/>
        <v>3.7135163115600096E-3</v>
      </c>
      <c r="G64" s="12">
        <f t="shared" si="2"/>
        <v>1.2951335521504181E-2</v>
      </c>
      <c r="H64" s="13">
        <f t="shared" si="2"/>
        <v>0</v>
      </c>
      <c r="I64" s="10"/>
    </row>
    <row r="65" spans="1:18" s="22" customFormat="1" x14ac:dyDescent="0.25">
      <c r="A65" s="64" t="s">
        <v>74</v>
      </c>
      <c r="B65" s="12">
        <f t="shared" si="2"/>
        <v>5.296090350833324E-3</v>
      </c>
      <c r="C65" s="12">
        <f t="shared" si="2"/>
        <v>1.0375433401058343E-3</v>
      </c>
      <c r="D65" s="12">
        <f t="shared" si="2"/>
        <v>2.2323747401634571E-3</v>
      </c>
      <c r="E65" s="12">
        <f t="shared" si="2"/>
        <v>3.2545430363466708E-3</v>
      </c>
      <c r="F65" s="12">
        <f t="shared" si="2"/>
        <v>-2.412521272495782E-3</v>
      </c>
      <c r="G65" s="12">
        <f t="shared" si="2"/>
        <v>-9.4080301949535095E-3</v>
      </c>
      <c r="H65" s="13">
        <f t="shared" si="2"/>
        <v>0</v>
      </c>
      <c r="I65" s="10"/>
    </row>
    <row r="66" spans="1:18" s="22" customFormat="1" x14ac:dyDescent="0.25">
      <c r="A66" s="64" t="s">
        <v>75</v>
      </c>
      <c r="B66" s="12">
        <f t="shared" si="2"/>
        <v>-5.2829618635355236E-3</v>
      </c>
      <c r="C66" s="12">
        <f t="shared" si="2"/>
        <v>1.0484150835292222E-3</v>
      </c>
      <c r="D66" s="12">
        <f t="shared" si="2"/>
        <v>6.4174803850363046E-3</v>
      </c>
      <c r="E66" s="12">
        <f t="shared" si="2"/>
        <v>3.8731153348785172E-3</v>
      </c>
      <c r="F66" s="12">
        <f t="shared" si="2"/>
        <v>1.5760312388009498E-3</v>
      </c>
      <c r="G66" s="12">
        <f t="shared" si="2"/>
        <v>-7.6320801787094217E-3</v>
      </c>
      <c r="H66" s="13">
        <f t="shared" si="2"/>
        <v>0</v>
      </c>
      <c r="I66" s="10"/>
    </row>
    <row r="67" spans="1:18" s="22" customFormat="1" x14ac:dyDescent="0.25">
      <c r="A67" s="64" t="s">
        <v>76</v>
      </c>
      <c r="B67" s="12">
        <f t="shared" si="2"/>
        <v>1.8380732344335127E-2</v>
      </c>
      <c r="C67" s="12">
        <f t="shared" si="2"/>
        <v>-1.3146305278587886E-2</v>
      </c>
      <c r="D67" s="12">
        <f t="shared" si="2"/>
        <v>-4.7138451421889736E-3</v>
      </c>
      <c r="E67" s="12">
        <f t="shared" si="2"/>
        <v>-3.1573374249245952E-3</v>
      </c>
      <c r="F67" s="12">
        <f t="shared" si="2"/>
        <v>-1.0754126578769443E-3</v>
      </c>
      <c r="G67" s="12">
        <f t="shared" si="2"/>
        <v>3.7121681592432454E-3</v>
      </c>
      <c r="H67" s="13">
        <f t="shared" si="2"/>
        <v>0</v>
      </c>
      <c r="I67" s="10"/>
    </row>
    <row r="68" spans="1:18" s="22" customFormat="1" ht="15.75" thickBot="1" x14ac:dyDescent="0.3">
      <c r="A68" s="64" t="s">
        <v>77</v>
      </c>
      <c r="B68" s="12">
        <f t="shared" si="2"/>
        <v>-7.2293097853031868E-3</v>
      </c>
      <c r="C68" s="12">
        <f t="shared" si="2"/>
        <v>1.8701040250063625E-3</v>
      </c>
      <c r="D68" s="12">
        <f t="shared" si="2"/>
        <v>5.90065659971881E-3</v>
      </c>
      <c r="E68" s="12">
        <f t="shared" si="2"/>
        <v>1.5517094210486457E-3</v>
      </c>
      <c r="F68" s="12">
        <f t="shared" si="2"/>
        <v>-4.053019981819176E-4</v>
      </c>
      <c r="G68" s="12">
        <f t="shared" si="2"/>
        <v>-1.6878582622886773E-3</v>
      </c>
      <c r="H68" s="13">
        <f t="shared" si="2"/>
        <v>0</v>
      </c>
      <c r="I68" s="10"/>
    </row>
    <row r="69" spans="1:18" s="22" customFormat="1" ht="15.75" thickBot="1" x14ac:dyDescent="0.3">
      <c r="A69" s="216" t="s">
        <v>78</v>
      </c>
      <c r="B69" s="217"/>
      <c r="C69" s="217"/>
      <c r="D69" s="217"/>
      <c r="E69" s="217"/>
      <c r="F69" s="217"/>
      <c r="G69" s="217"/>
      <c r="H69" s="217"/>
      <c r="I69" s="10"/>
      <c r="L69" s="11"/>
      <c r="R69" s="48"/>
    </row>
    <row r="70" spans="1:18" s="22" customFormat="1" x14ac:dyDescent="0.25">
      <c r="A70" s="49"/>
      <c r="B70" s="49"/>
      <c r="C70" s="49"/>
      <c r="D70" s="49"/>
      <c r="E70" s="49"/>
      <c r="F70" s="49"/>
      <c r="G70" s="49"/>
      <c r="H70" s="49"/>
      <c r="I70" s="10"/>
      <c r="L70" s="11"/>
      <c r="R70" s="48"/>
    </row>
    <row r="71" spans="1:18" s="22" customFormat="1" x14ac:dyDescent="0.25">
      <c r="A71" s="64" t="str">
        <f>CONCATENATE("Note 1: ",'[1]3.3.1'!$AS$33)</f>
        <v xml:space="preserve">Note 1: 2019-2020* data is for the period 1 July 2019 to 27 March 2020 due to discontinuation of Form EX01 on 27 March 2020. </v>
      </c>
      <c r="B71" s="86"/>
      <c r="C71" s="86"/>
      <c r="D71" s="86"/>
      <c r="E71" s="86"/>
      <c r="F71" s="86"/>
      <c r="G71" s="86"/>
      <c r="H71" s="86"/>
      <c r="I71" s="10"/>
    </row>
    <row r="72" spans="1:18" s="22" customFormat="1" x14ac:dyDescent="0.25">
      <c r="I72" s="10"/>
    </row>
    <row r="73" spans="1:18" s="22" customFormat="1" ht="32.25" customHeight="1" x14ac:dyDescent="0.25">
      <c r="A73" s="237" t="s">
        <v>311</v>
      </c>
      <c r="B73" s="237"/>
      <c r="C73" s="237"/>
      <c r="D73" s="237"/>
      <c r="E73" s="237"/>
      <c r="F73" s="237"/>
      <c r="G73" s="237"/>
      <c r="H73" s="237"/>
      <c r="I73" s="2"/>
      <c r="J73" s="2"/>
    </row>
    <row r="74" spans="1:18" s="22" customFormat="1" x14ac:dyDescent="0.25">
      <c r="A74" s="64"/>
      <c r="H74" s="10"/>
    </row>
    <row r="75" spans="1:18" s="22" customFormat="1" x14ac:dyDescent="0.25">
      <c r="A75" s="64"/>
      <c r="H75" s="10"/>
    </row>
    <row r="76" spans="1:18" s="22" customFormat="1" x14ac:dyDescent="0.25">
      <c r="A76" s="64"/>
      <c r="H76" s="10"/>
    </row>
    <row r="77" spans="1:18" s="22" customFormat="1" x14ac:dyDescent="0.25">
      <c r="A77" s="64"/>
      <c r="H77" s="10"/>
    </row>
    <row r="78" spans="1:18" s="22" customFormat="1" x14ac:dyDescent="0.25">
      <c r="A78" s="64"/>
      <c r="H78" s="10"/>
    </row>
    <row r="79" spans="1:18" s="22" customFormat="1" x14ac:dyDescent="0.25">
      <c r="A79" s="64"/>
      <c r="H79" s="10"/>
    </row>
    <row r="80" spans="1:18" s="22" customFormat="1" x14ac:dyDescent="0.25">
      <c r="A80" s="64"/>
      <c r="H80" s="10"/>
    </row>
    <row r="81" spans="1:9" s="22" customFormat="1" x14ac:dyDescent="0.25">
      <c r="A81" s="64"/>
      <c r="H81" s="10"/>
    </row>
    <row r="82" spans="1:9" s="22" customFormat="1" x14ac:dyDescent="0.25">
      <c r="A82" s="64"/>
      <c r="H82" s="10"/>
    </row>
    <row r="83" spans="1:9" s="22" customFormat="1" x14ac:dyDescent="0.25">
      <c r="A83" s="64"/>
      <c r="H83" s="10"/>
    </row>
    <row r="84" spans="1:9" s="22" customFormat="1" x14ac:dyDescent="0.25">
      <c r="A84" s="64"/>
      <c r="H84" s="10"/>
    </row>
    <row r="85" spans="1:9" s="22" customFormat="1" ht="32.25" customHeight="1" x14ac:dyDescent="0.25">
      <c r="A85" s="211" t="s">
        <v>306</v>
      </c>
      <c r="B85" s="211"/>
      <c r="C85" s="211"/>
      <c r="D85" s="211"/>
      <c r="E85" s="211"/>
      <c r="F85" s="211"/>
      <c r="G85" s="211"/>
      <c r="H85" s="211"/>
    </row>
    <row r="86" spans="1:9" s="22" customFormat="1" ht="15" customHeight="1" x14ac:dyDescent="0.25">
      <c r="A86" s="2"/>
      <c r="B86" s="214" t="s">
        <v>312</v>
      </c>
      <c r="C86" s="214"/>
      <c r="D86" s="214"/>
      <c r="E86" s="214"/>
      <c r="F86" s="214"/>
      <c r="G86" s="214"/>
      <c r="H86" s="214"/>
    </row>
    <row r="87" spans="1:9" s="22" customFormat="1" ht="27.6" customHeight="1" x14ac:dyDescent="0.25">
      <c r="A87" s="86" t="s">
        <v>44</v>
      </c>
      <c r="B87" s="15">
        <v>0</v>
      </c>
      <c r="C87" s="9" t="s">
        <v>300</v>
      </c>
      <c r="D87" s="9" t="s">
        <v>188</v>
      </c>
      <c r="E87" s="9" t="s">
        <v>189</v>
      </c>
      <c r="F87" s="9" t="s">
        <v>301</v>
      </c>
      <c r="G87" s="9" t="s">
        <v>232</v>
      </c>
      <c r="H87" s="47" t="s">
        <v>94</v>
      </c>
      <c r="I87" s="9"/>
    </row>
    <row r="88" spans="1:9" s="22" customFormat="1" x14ac:dyDescent="0.25">
      <c r="A88" s="215" t="s">
        <v>55</v>
      </c>
      <c r="B88" s="215"/>
      <c r="C88" s="215"/>
      <c r="D88" s="215"/>
      <c r="E88" s="215"/>
      <c r="F88" s="215"/>
      <c r="G88" s="215"/>
      <c r="H88" s="215"/>
      <c r="I88" s="9"/>
    </row>
    <row r="89" spans="1:9" s="22" customFormat="1" x14ac:dyDescent="0.25">
      <c r="A89" s="64" t="s">
        <v>56</v>
      </c>
      <c r="B89" s="10">
        <v>1650</v>
      </c>
      <c r="C89" s="10">
        <v>132</v>
      </c>
      <c r="D89" s="10">
        <v>18</v>
      </c>
      <c r="E89" s="10">
        <v>5</v>
      </c>
      <c r="F89" s="10">
        <v>3</v>
      </c>
      <c r="G89" s="10">
        <v>2840</v>
      </c>
      <c r="H89" s="11">
        <v>4648</v>
      </c>
      <c r="I89" s="10"/>
    </row>
    <row r="90" spans="1:9" s="22" customFormat="1" x14ac:dyDescent="0.25">
      <c r="A90" s="64" t="s">
        <v>61</v>
      </c>
      <c r="B90" s="10">
        <v>2200</v>
      </c>
      <c r="C90" s="10">
        <v>163</v>
      </c>
      <c r="D90" s="10">
        <v>18</v>
      </c>
      <c r="E90" s="10">
        <v>6</v>
      </c>
      <c r="F90" s="10">
        <v>2</v>
      </c>
      <c r="G90" s="10">
        <v>3396</v>
      </c>
      <c r="H90" s="11">
        <v>5785</v>
      </c>
      <c r="I90" s="10"/>
    </row>
    <row r="91" spans="1:9" s="22" customFormat="1" x14ac:dyDescent="0.25">
      <c r="A91" s="64" t="s">
        <v>62</v>
      </c>
      <c r="B91" s="10">
        <v>2598</v>
      </c>
      <c r="C91" s="10">
        <v>165</v>
      </c>
      <c r="D91" s="10">
        <v>15</v>
      </c>
      <c r="E91" s="10">
        <v>3</v>
      </c>
      <c r="F91" s="10">
        <v>7</v>
      </c>
      <c r="G91" s="10">
        <v>4077</v>
      </c>
      <c r="H91" s="11">
        <v>6865</v>
      </c>
      <c r="I91" s="10"/>
    </row>
    <row r="92" spans="1:9" s="22" customFormat="1" x14ac:dyDescent="0.25">
      <c r="A92" s="64" t="s">
        <v>63</v>
      </c>
      <c r="B92" s="10">
        <v>1654</v>
      </c>
      <c r="C92" s="10">
        <v>117</v>
      </c>
      <c r="D92" s="10">
        <v>17</v>
      </c>
      <c r="E92" s="10">
        <v>1</v>
      </c>
      <c r="F92" s="10">
        <v>10</v>
      </c>
      <c r="G92" s="10">
        <v>5134</v>
      </c>
      <c r="H92" s="11">
        <v>6933</v>
      </c>
      <c r="I92" s="10"/>
    </row>
    <row r="93" spans="1:9" s="22" customFormat="1" x14ac:dyDescent="0.25">
      <c r="A93" s="64" t="s">
        <v>64</v>
      </c>
      <c r="B93" s="10">
        <v>1035</v>
      </c>
      <c r="C93" s="10">
        <v>119</v>
      </c>
      <c r="D93" s="10">
        <v>18</v>
      </c>
      <c r="E93" s="10">
        <v>13</v>
      </c>
      <c r="F93" s="10">
        <v>13</v>
      </c>
      <c r="G93" s="10">
        <v>6535</v>
      </c>
      <c r="H93" s="11">
        <v>7733</v>
      </c>
      <c r="I93" s="10"/>
    </row>
    <row r="94" spans="1:9" s="22" customFormat="1" x14ac:dyDescent="0.25">
      <c r="A94" s="64" t="s">
        <v>65</v>
      </c>
      <c r="B94" s="10">
        <v>921</v>
      </c>
      <c r="C94" s="10">
        <v>119</v>
      </c>
      <c r="D94" s="10">
        <v>9</v>
      </c>
      <c r="E94" s="10">
        <v>6</v>
      </c>
      <c r="F94" s="10">
        <v>8</v>
      </c>
      <c r="G94" s="10">
        <v>6840</v>
      </c>
      <c r="H94" s="11">
        <v>7903</v>
      </c>
      <c r="I94" s="10"/>
    </row>
    <row r="95" spans="1:9" s="22" customFormat="1" x14ac:dyDescent="0.25">
      <c r="A95" s="64" t="s">
        <v>66</v>
      </c>
      <c r="B95" s="10">
        <v>834</v>
      </c>
      <c r="C95" s="10">
        <v>130</v>
      </c>
      <c r="D95" s="10">
        <v>25</v>
      </c>
      <c r="E95" s="10">
        <v>30</v>
      </c>
      <c r="F95" s="10">
        <v>15</v>
      </c>
      <c r="G95" s="10">
        <v>7020</v>
      </c>
      <c r="H95" s="11">
        <f t="shared" ref="H95:H102" si="3">SUM(B95:G95)</f>
        <v>8054</v>
      </c>
      <c r="I95" s="10"/>
    </row>
    <row r="96" spans="1:9" s="22" customFormat="1" x14ac:dyDescent="0.25">
      <c r="A96" s="64" t="s">
        <v>69</v>
      </c>
      <c r="B96" s="10">
        <v>1062</v>
      </c>
      <c r="C96" s="10">
        <v>149</v>
      </c>
      <c r="D96" s="10">
        <v>20</v>
      </c>
      <c r="E96" s="10">
        <v>10</v>
      </c>
      <c r="F96" s="10">
        <v>13</v>
      </c>
      <c r="G96" s="10">
        <v>8820</v>
      </c>
      <c r="H96" s="11">
        <f t="shared" si="3"/>
        <v>10074</v>
      </c>
      <c r="I96" s="10"/>
    </row>
    <row r="97" spans="1:18" s="22" customFormat="1" x14ac:dyDescent="0.25">
      <c r="A97" s="64" t="s">
        <v>70</v>
      </c>
      <c r="B97" s="10">
        <v>816</v>
      </c>
      <c r="C97" s="10">
        <v>112</v>
      </c>
      <c r="D97" s="10">
        <v>12</v>
      </c>
      <c r="E97" s="10">
        <v>6</v>
      </c>
      <c r="F97" s="10">
        <v>8</v>
      </c>
      <c r="G97" s="10">
        <v>8300</v>
      </c>
      <c r="H97" s="11">
        <f t="shared" si="3"/>
        <v>9254</v>
      </c>
      <c r="I97" s="10"/>
    </row>
    <row r="98" spans="1:18" s="22" customFormat="1" x14ac:dyDescent="0.25">
      <c r="A98" s="64" t="s">
        <v>71</v>
      </c>
      <c r="B98" s="10">
        <v>904</v>
      </c>
      <c r="C98" s="10">
        <v>122</v>
      </c>
      <c r="D98" s="10">
        <v>25</v>
      </c>
      <c r="E98" s="10">
        <v>12</v>
      </c>
      <c r="F98" s="10">
        <v>10</v>
      </c>
      <c r="G98" s="10">
        <v>8386</v>
      </c>
      <c r="H98" s="11">
        <f t="shared" si="3"/>
        <v>9459</v>
      </c>
      <c r="I98" s="10"/>
    </row>
    <row r="99" spans="1:18" s="22" customFormat="1" x14ac:dyDescent="0.25">
      <c r="A99" s="64" t="s">
        <v>72</v>
      </c>
      <c r="B99" s="10">
        <v>808</v>
      </c>
      <c r="C99" s="10">
        <v>93</v>
      </c>
      <c r="D99" s="10">
        <v>26</v>
      </c>
      <c r="E99" s="10">
        <v>17</v>
      </c>
      <c r="F99" s="10">
        <v>21</v>
      </c>
      <c r="G99" s="10">
        <v>7389</v>
      </c>
      <c r="H99" s="11">
        <f t="shared" si="3"/>
        <v>8354</v>
      </c>
      <c r="I99" s="10"/>
    </row>
    <row r="100" spans="1:18" s="22" customFormat="1" x14ac:dyDescent="0.25">
      <c r="A100" s="64" t="s">
        <v>73</v>
      </c>
      <c r="B100" s="10">
        <v>837</v>
      </c>
      <c r="C100" s="10">
        <v>116</v>
      </c>
      <c r="D100" s="10">
        <v>12</v>
      </c>
      <c r="E100" s="10">
        <v>17</v>
      </c>
      <c r="F100" s="10">
        <v>9</v>
      </c>
      <c r="G100" s="10">
        <v>8474</v>
      </c>
      <c r="H100" s="11">
        <f t="shared" si="3"/>
        <v>9465</v>
      </c>
      <c r="I100" s="10"/>
    </row>
    <row r="101" spans="1:18" s="22" customFormat="1" x14ac:dyDescent="0.25">
      <c r="A101" s="64" t="s">
        <v>74</v>
      </c>
      <c r="B101" s="10">
        <v>685</v>
      </c>
      <c r="C101" s="10">
        <v>84</v>
      </c>
      <c r="D101" s="10">
        <v>22</v>
      </c>
      <c r="E101" s="10">
        <v>8</v>
      </c>
      <c r="F101" s="10">
        <v>7</v>
      </c>
      <c r="G101" s="10">
        <v>6959</v>
      </c>
      <c r="H101" s="11">
        <f t="shared" si="3"/>
        <v>7765</v>
      </c>
    </row>
    <row r="102" spans="1:18" s="22" customFormat="1" x14ac:dyDescent="0.25">
      <c r="A102" s="64" t="s">
        <v>75</v>
      </c>
      <c r="B102" s="10">
        <v>652</v>
      </c>
      <c r="C102" s="10">
        <v>101</v>
      </c>
      <c r="D102" s="10">
        <v>21</v>
      </c>
      <c r="E102" s="10">
        <v>8</v>
      </c>
      <c r="F102" s="10">
        <v>9</v>
      </c>
      <c r="G102" s="10">
        <v>6822</v>
      </c>
      <c r="H102" s="11">
        <f t="shared" si="3"/>
        <v>7613</v>
      </c>
      <c r="I102" s="10"/>
    </row>
    <row r="103" spans="1:18" s="22" customFormat="1" x14ac:dyDescent="0.25">
      <c r="A103" s="64" t="s">
        <v>76</v>
      </c>
      <c r="B103" s="10">
        <v>789</v>
      </c>
      <c r="C103" s="10">
        <v>94</v>
      </c>
      <c r="D103" s="10">
        <v>24</v>
      </c>
      <c r="E103" s="10">
        <v>10</v>
      </c>
      <c r="F103" s="10">
        <v>6</v>
      </c>
      <c r="G103" s="10">
        <v>6575</v>
      </c>
      <c r="H103" s="11">
        <v>7498</v>
      </c>
      <c r="I103" s="10"/>
    </row>
    <row r="104" spans="1:18" s="22" customFormat="1" ht="15.75" thickBot="1" x14ac:dyDescent="0.3">
      <c r="A104" s="64" t="s">
        <v>77</v>
      </c>
      <c r="B104" s="10">
        <v>541</v>
      </c>
      <c r="C104" s="10">
        <v>97</v>
      </c>
      <c r="D104" s="10">
        <v>19</v>
      </c>
      <c r="E104" s="10">
        <v>6</v>
      </c>
      <c r="F104" s="10">
        <v>10</v>
      </c>
      <c r="G104" s="10">
        <v>5180</v>
      </c>
      <c r="H104" s="11">
        <f>SUM(B104:G104)</f>
        <v>5853</v>
      </c>
      <c r="I104" s="10"/>
    </row>
    <row r="105" spans="1:18" s="22" customFormat="1" ht="15.75" thickBot="1" x14ac:dyDescent="0.3">
      <c r="A105" s="216" t="s">
        <v>78</v>
      </c>
      <c r="B105" s="217"/>
      <c r="C105" s="217"/>
      <c r="D105" s="217"/>
      <c r="E105" s="217"/>
      <c r="F105" s="217"/>
      <c r="G105" s="217"/>
      <c r="H105" s="217"/>
      <c r="I105" s="10"/>
      <c r="L105" s="11"/>
      <c r="R105" s="48"/>
    </row>
    <row r="106" spans="1:18" s="22" customFormat="1" x14ac:dyDescent="0.25">
      <c r="A106" s="49"/>
      <c r="B106" s="49"/>
      <c r="C106" s="49"/>
      <c r="D106" s="49"/>
      <c r="E106" s="49"/>
      <c r="F106" s="49"/>
      <c r="G106" s="49"/>
      <c r="H106" s="49"/>
      <c r="I106" s="10"/>
      <c r="L106" s="11"/>
      <c r="R106" s="48"/>
    </row>
    <row r="107" spans="1:18" s="22" customFormat="1" x14ac:dyDescent="0.25">
      <c r="A107" s="209" t="s">
        <v>100</v>
      </c>
      <c r="B107" s="209"/>
      <c r="C107" s="209"/>
      <c r="D107" s="209"/>
      <c r="E107" s="209"/>
      <c r="F107" s="209"/>
      <c r="G107" s="209"/>
      <c r="H107" s="209"/>
      <c r="I107" s="10"/>
    </row>
    <row r="108" spans="1:18" s="22" customFormat="1" x14ac:dyDescent="0.25">
      <c r="A108" s="64" t="s">
        <v>56</v>
      </c>
      <c r="B108" s="12">
        <v>0.35499139414802067</v>
      </c>
      <c r="C108" s="12">
        <v>2.8399311531841654E-2</v>
      </c>
      <c r="D108" s="12">
        <v>3.8726333907056799E-3</v>
      </c>
      <c r="E108" s="12">
        <v>1.0757314974182443E-3</v>
      </c>
      <c r="F108" s="12">
        <v>6.4543889845094669E-4</v>
      </c>
      <c r="G108" s="12">
        <v>0.61101549053356286</v>
      </c>
      <c r="H108" s="13">
        <v>1</v>
      </c>
      <c r="I108" s="10"/>
    </row>
    <row r="109" spans="1:18" s="22" customFormat="1" x14ac:dyDescent="0.25">
      <c r="A109" s="64" t="s">
        <v>61</v>
      </c>
      <c r="B109" s="12">
        <v>0.38029386343993088</v>
      </c>
      <c r="C109" s="12">
        <v>2.8176318063958514E-2</v>
      </c>
      <c r="D109" s="12">
        <v>3.111495246326707E-3</v>
      </c>
      <c r="E109" s="12">
        <v>1.0371650821089024E-3</v>
      </c>
      <c r="F109" s="12">
        <v>3.4572169403630077E-4</v>
      </c>
      <c r="G109" s="12">
        <v>0.58703543647363876</v>
      </c>
      <c r="H109" s="13">
        <v>1</v>
      </c>
      <c r="I109" s="10"/>
    </row>
    <row r="110" spans="1:18" s="22" customFormat="1" x14ac:dyDescent="0.25">
      <c r="A110" s="64" t="s">
        <v>62</v>
      </c>
      <c r="B110" s="12">
        <v>0.37844136926438454</v>
      </c>
      <c r="C110" s="12">
        <v>2.4034959941733429E-2</v>
      </c>
      <c r="D110" s="12">
        <v>2.1849963583394027E-3</v>
      </c>
      <c r="E110" s="12">
        <v>4.3699927166788056E-4</v>
      </c>
      <c r="F110" s="12">
        <v>1.0196649672250546E-3</v>
      </c>
      <c r="G110" s="12">
        <v>0.59388201019664966</v>
      </c>
      <c r="H110" s="13">
        <v>1</v>
      </c>
      <c r="I110" s="10"/>
    </row>
    <row r="111" spans="1:18" s="22" customFormat="1" x14ac:dyDescent="0.25">
      <c r="A111" s="64" t="s">
        <v>63</v>
      </c>
      <c r="B111" s="12">
        <v>0.23856916197894129</v>
      </c>
      <c r="C111" s="12">
        <v>1.6875811337083515E-2</v>
      </c>
      <c r="D111" s="12">
        <v>2.4520409635078611E-3</v>
      </c>
      <c r="E111" s="12">
        <v>1.4423770373575654E-4</v>
      </c>
      <c r="F111" s="12">
        <v>1.4423770373575653E-3</v>
      </c>
      <c r="G111" s="12">
        <v>0.74051637097937406</v>
      </c>
      <c r="H111" s="13">
        <v>1</v>
      </c>
      <c r="I111" s="10"/>
    </row>
    <row r="112" spans="1:18" s="22" customFormat="1" x14ac:dyDescent="0.25">
      <c r="A112" s="64" t="s">
        <v>64</v>
      </c>
      <c r="B112" s="12">
        <v>0.13384197594723909</v>
      </c>
      <c r="C112" s="12">
        <v>1.5388594335962758E-2</v>
      </c>
      <c r="D112" s="12">
        <v>2.3276865382128539E-3</v>
      </c>
      <c r="E112" s="12">
        <v>1.681106944264839E-3</v>
      </c>
      <c r="F112" s="12">
        <v>1.681106944264839E-3</v>
      </c>
      <c r="G112" s="12">
        <v>0.84507952929005559</v>
      </c>
      <c r="H112" s="13">
        <v>1</v>
      </c>
      <c r="I112" s="10"/>
    </row>
    <row r="113" spans="1:18" s="22" customFormat="1" x14ac:dyDescent="0.25">
      <c r="A113" s="64" t="s">
        <v>65</v>
      </c>
      <c r="B113" s="12">
        <v>0.11653802353536631</v>
      </c>
      <c r="C113" s="12">
        <v>1.5057573073516387E-2</v>
      </c>
      <c r="D113" s="12">
        <v>1.1388080475768696E-3</v>
      </c>
      <c r="E113" s="12">
        <v>7.5920536505124639E-4</v>
      </c>
      <c r="F113" s="12">
        <v>1.0122738200683285E-3</v>
      </c>
      <c r="G113" s="12">
        <v>0.86549411615842087</v>
      </c>
      <c r="H113" s="13">
        <v>1</v>
      </c>
      <c r="I113" s="10"/>
    </row>
    <row r="114" spans="1:18" s="22" customFormat="1" x14ac:dyDescent="0.25">
      <c r="A114" s="64" t="s">
        <v>66</v>
      </c>
      <c r="B114" s="12">
        <f t="shared" ref="B114:H123" si="4">B95/$H22</f>
        <v>0.10355103054382915</v>
      </c>
      <c r="C114" s="12">
        <f t="shared" si="4"/>
        <v>1.6141047926496149E-2</v>
      </c>
      <c r="D114" s="12">
        <f t="shared" si="4"/>
        <v>3.1040476781723368E-3</v>
      </c>
      <c r="E114" s="12">
        <f t="shared" si="4"/>
        <v>3.7248572138068041E-3</v>
      </c>
      <c r="F114" s="12">
        <f t="shared" si="4"/>
        <v>1.8624286069034021E-3</v>
      </c>
      <c r="G114" s="12">
        <f t="shared" si="4"/>
        <v>0.87161658803079212</v>
      </c>
      <c r="H114" s="13">
        <f t="shared" si="4"/>
        <v>1</v>
      </c>
      <c r="I114" s="10"/>
    </row>
    <row r="115" spans="1:18" s="22" customFormat="1" x14ac:dyDescent="0.25">
      <c r="A115" s="64" t="s">
        <v>69</v>
      </c>
      <c r="B115" s="12">
        <f t="shared" si="4"/>
        <v>0.10541989279332936</v>
      </c>
      <c r="C115" s="12">
        <f t="shared" si="4"/>
        <v>1.4790549930514195E-2</v>
      </c>
      <c r="D115" s="12">
        <f t="shared" si="4"/>
        <v>1.9853087155052612E-3</v>
      </c>
      <c r="E115" s="12">
        <f t="shared" si="4"/>
        <v>9.9265435775263062E-4</v>
      </c>
      <c r="F115" s="12">
        <f t="shared" si="4"/>
        <v>1.2904506650784197E-3</v>
      </c>
      <c r="G115" s="12">
        <f t="shared" si="4"/>
        <v>0.87552114353782018</v>
      </c>
      <c r="H115" s="13">
        <f t="shared" si="4"/>
        <v>1</v>
      </c>
      <c r="I115" s="10"/>
    </row>
    <row r="116" spans="1:18" s="22" customFormat="1" x14ac:dyDescent="0.25">
      <c r="A116" s="64" t="s">
        <v>70</v>
      </c>
      <c r="B116" s="12">
        <f t="shared" si="4"/>
        <v>8.8178085152366539E-2</v>
      </c>
      <c r="C116" s="12">
        <f t="shared" si="4"/>
        <v>1.2102874432677761E-2</v>
      </c>
      <c r="D116" s="12">
        <f t="shared" si="4"/>
        <v>1.2967365463583316E-3</v>
      </c>
      <c r="E116" s="12">
        <f t="shared" si="4"/>
        <v>6.4836827317916578E-4</v>
      </c>
      <c r="F116" s="12">
        <f t="shared" si="4"/>
        <v>8.6449103090555438E-4</v>
      </c>
      <c r="G116" s="12">
        <f t="shared" si="4"/>
        <v>0.8969094445645126</v>
      </c>
      <c r="H116" s="13">
        <f t="shared" si="4"/>
        <v>1</v>
      </c>
      <c r="I116" s="10"/>
    </row>
    <row r="117" spans="1:18" s="22" customFormat="1" x14ac:dyDescent="0.25">
      <c r="A117" s="64" t="s">
        <v>71</v>
      </c>
      <c r="B117" s="12">
        <f t="shared" si="4"/>
        <v>9.5570356274447613E-2</v>
      </c>
      <c r="C117" s="12">
        <f t="shared" si="4"/>
        <v>1.2897769320224125E-2</v>
      </c>
      <c r="D117" s="12">
        <f t="shared" si="4"/>
        <v>2.64298551643937E-3</v>
      </c>
      <c r="E117" s="12">
        <f t="shared" si="4"/>
        <v>1.2686330478908975E-3</v>
      </c>
      <c r="F117" s="12">
        <f t="shared" si="4"/>
        <v>1.0571942065757481E-3</v>
      </c>
      <c r="G117" s="12">
        <f t="shared" si="4"/>
        <v>0.88656306163442222</v>
      </c>
      <c r="H117" s="13">
        <f t="shared" si="4"/>
        <v>1</v>
      </c>
      <c r="I117" s="10"/>
    </row>
    <row r="118" spans="1:18" s="22" customFormat="1" x14ac:dyDescent="0.25">
      <c r="A118" s="64" t="s">
        <v>72</v>
      </c>
      <c r="B118" s="12">
        <f t="shared" si="4"/>
        <v>9.6720134067512564E-2</v>
      </c>
      <c r="C118" s="12">
        <f t="shared" si="4"/>
        <v>1.1132391668661718E-2</v>
      </c>
      <c r="D118" s="12">
        <f t="shared" si="4"/>
        <v>3.1122815417763947E-3</v>
      </c>
      <c r="E118" s="12">
        <f t="shared" si="4"/>
        <v>2.0349533157768733E-3</v>
      </c>
      <c r="F118" s="12">
        <f t="shared" si="4"/>
        <v>2.5137658606655495E-3</v>
      </c>
      <c r="G118" s="12">
        <f t="shared" si="4"/>
        <v>0.88448647354560694</v>
      </c>
      <c r="H118" s="13">
        <f t="shared" si="4"/>
        <v>1</v>
      </c>
      <c r="I118" s="10"/>
    </row>
    <row r="119" spans="1:18" s="22" customFormat="1" x14ac:dyDescent="0.25">
      <c r="A119" s="64" t="s">
        <v>73</v>
      </c>
      <c r="B119" s="12">
        <f t="shared" si="4"/>
        <v>8.8431061806656108E-2</v>
      </c>
      <c r="C119" s="12">
        <f t="shared" si="4"/>
        <v>1.225567881669308E-2</v>
      </c>
      <c r="D119" s="12">
        <f t="shared" si="4"/>
        <v>1.2678288431061807E-3</v>
      </c>
      <c r="E119" s="12">
        <f t="shared" si="4"/>
        <v>1.7960908610670893E-3</v>
      </c>
      <c r="F119" s="12">
        <f t="shared" si="4"/>
        <v>9.5087163232963554E-4</v>
      </c>
      <c r="G119" s="12">
        <f t="shared" si="4"/>
        <v>0.8952984680401479</v>
      </c>
      <c r="H119" s="13">
        <f t="shared" si="4"/>
        <v>1</v>
      </c>
      <c r="I119" s="10"/>
    </row>
    <row r="120" spans="1:18" s="22" customFormat="1" x14ac:dyDescent="0.25">
      <c r="A120" s="64" t="s">
        <v>74</v>
      </c>
      <c r="B120" s="12">
        <f t="shared" si="4"/>
        <v>8.8216355441081779E-2</v>
      </c>
      <c r="C120" s="12">
        <f t="shared" si="4"/>
        <v>1.081777205408886E-2</v>
      </c>
      <c r="D120" s="12">
        <f t="shared" si="4"/>
        <v>2.83322601416613E-3</v>
      </c>
      <c r="E120" s="12">
        <f t="shared" si="4"/>
        <v>1.03026400515132E-3</v>
      </c>
      <c r="F120" s="12">
        <f t="shared" si="4"/>
        <v>9.0148100450740507E-4</v>
      </c>
      <c r="G120" s="12">
        <f t="shared" si="4"/>
        <v>0.89620090148100451</v>
      </c>
      <c r="H120" s="13">
        <f t="shared" si="4"/>
        <v>1</v>
      </c>
      <c r="I120" s="10"/>
    </row>
    <row r="121" spans="1:18" s="22" customFormat="1" x14ac:dyDescent="0.25">
      <c r="A121" s="64" t="s">
        <v>75</v>
      </c>
      <c r="B121" s="12">
        <f t="shared" si="4"/>
        <v>8.5642979114672266E-2</v>
      </c>
      <c r="C121" s="12">
        <f t="shared" si="4"/>
        <v>1.3266780507027454E-2</v>
      </c>
      <c r="D121" s="12">
        <f t="shared" si="4"/>
        <v>2.7584395113621437E-3</v>
      </c>
      <c r="E121" s="12">
        <f t="shared" si="4"/>
        <v>1.0508340995665309E-3</v>
      </c>
      <c r="F121" s="12">
        <f t="shared" si="4"/>
        <v>1.1821883620123472E-3</v>
      </c>
      <c r="G121" s="12">
        <f t="shared" si="4"/>
        <v>0.89609877840535923</v>
      </c>
      <c r="H121" s="13">
        <f t="shared" si="4"/>
        <v>1</v>
      </c>
      <c r="I121" s="10"/>
    </row>
    <row r="122" spans="1:18" s="22" customFormat="1" x14ac:dyDescent="0.25">
      <c r="A122" s="64" t="s">
        <v>76</v>
      </c>
      <c r="B122" s="12">
        <f t="shared" si="4"/>
        <v>0.10522806081621766</v>
      </c>
      <c r="C122" s="12">
        <f t="shared" si="4"/>
        <v>1.2536676447052548E-2</v>
      </c>
      <c r="D122" s="12">
        <f t="shared" si="4"/>
        <v>3.2008535609495867E-3</v>
      </c>
      <c r="E122" s="12">
        <f t="shared" si="4"/>
        <v>1.3336889837289945E-3</v>
      </c>
      <c r="F122" s="12">
        <f t="shared" si="4"/>
        <v>8.0021339023739668E-4</v>
      </c>
      <c r="G122" s="12">
        <f t="shared" si="4"/>
        <v>0.87690050680181386</v>
      </c>
      <c r="H122" s="13">
        <f t="shared" si="4"/>
        <v>1</v>
      </c>
      <c r="I122" s="10"/>
    </row>
    <row r="123" spans="1:18" s="22" customFormat="1" ht="15.75" thickBot="1" x14ac:dyDescent="0.3">
      <c r="A123" s="64" t="s">
        <v>77</v>
      </c>
      <c r="B123" s="12">
        <f t="shared" si="4"/>
        <v>9.2431231846916109E-2</v>
      </c>
      <c r="C123" s="12">
        <f t="shared" si="4"/>
        <v>1.657269776183154E-2</v>
      </c>
      <c r="D123" s="12">
        <f t="shared" si="4"/>
        <v>3.2461985306680334E-3</v>
      </c>
      <c r="E123" s="12">
        <f t="shared" si="4"/>
        <v>1.0251153254741158E-3</v>
      </c>
      <c r="F123" s="12">
        <f t="shared" si="4"/>
        <v>1.7085255424568598E-3</v>
      </c>
      <c r="G123" s="12">
        <f t="shared" si="4"/>
        <v>0.88501623099265336</v>
      </c>
      <c r="H123" s="13">
        <f t="shared" si="4"/>
        <v>1</v>
      </c>
      <c r="I123" s="10"/>
    </row>
    <row r="124" spans="1:18" s="22" customFormat="1" ht="15.75" thickBot="1" x14ac:dyDescent="0.3">
      <c r="A124" s="216" t="s">
        <v>78</v>
      </c>
      <c r="B124" s="217"/>
      <c r="C124" s="217"/>
      <c r="D124" s="217"/>
      <c r="E124" s="217"/>
      <c r="F124" s="217"/>
      <c r="G124" s="217"/>
      <c r="H124" s="217"/>
      <c r="I124" s="10"/>
      <c r="L124" s="11"/>
      <c r="R124" s="48"/>
    </row>
    <row r="125" spans="1:18" s="22" customFormat="1" x14ac:dyDescent="0.25">
      <c r="A125" s="49"/>
      <c r="B125" s="49"/>
      <c r="C125" s="49"/>
      <c r="D125" s="49"/>
      <c r="E125" s="49"/>
      <c r="F125" s="49"/>
      <c r="G125" s="49"/>
      <c r="H125" s="49"/>
      <c r="I125" s="10"/>
      <c r="L125" s="11"/>
      <c r="R125" s="48"/>
    </row>
    <row r="126" spans="1:18" s="22" customFormat="1" x14ac:dyDescent="0.25">
      <c r="A126" s="209" t="s">
        <v>101</v>
      </c>
      <c r="B126" s="209"/>
      <c r="C126" s="209"/>
      <c r="D126" s="209"/>
      <c r="E126" s="209"/>
      <c r="F126" s="209"/>
      <c r="G126" s="209"/>
      <c r="H126" s="209"/>
      <c r="I126" s="10"/>
    </row>
    <row r="127" spans="1:18" s="22" customFormat="1" x14ac:dyDescent="0.25">
      <c r="A127" s="64" t="s">
        <v>61</v>
      </c>
      <c r="B127" s="12">
        <v>2.5302469291910212E-2</v>
      </c>
      <c r="C127" s="12">
        <v>-2.2299346788313967E-4</v>
      </c>
      <c r="D127" s="12">
        <v>-7.6113814437897293E-4</v>
      </c>
      <c r="E127" s="12">
        <v>-3.8566415309341899E-5</v>
      </c>
      <c r="F127" s="12">
        <v>-2.9971720441464593E-4</v>
      </c>
      <c r="G127" s="12">
        <v>-2.3980054059924094E-2</v>
      </c>
      <c r="H127" s="13">
        <v>0</v>
      </c>
      <c r="I127" s="10"/>
    </row>
    <row r="128" spans="1:18" s="22" customFormat="1" x14ac:dyDescent="0.25">
      <c r="A128" s="64" t="s">
        <v>62</v>
      </c>
      <c r="B128" s="12">
        <v>-1.8524941755463376E-3</v>
      </c>
      <c r="C128" s="12">
        <v>-4.1413581222250855E-3</v>
      </c>
      <c r="D128" s="12">
        <v>-9.2649888798730434E-4</v>
      </c>
      <c r="E128" s="12">
        <v>-6.0016581044102185E-4</v>
      </c>
      <c r="F128" s="12">
        <v>6.7394327318875383E-4</v>
      </c>
      <c r="G128" s="12">
        <v>6.8465737230108958E-3</v>
      </c>
      <c r="H128" s="13">
        <v>0</v>
      </c>
      <c r="I128" s="10"/>
    </row>
    <row r="129" spans="1:18" s="22" customFormat="1" x14ac:dyDescent="0.25">
      <c r="A129" s="64" t="s">
        <v>63</v>
      </c>
      <c r="B129" s="12">
        <v>-0.13987220728544325</v>
      </c>
      <c r="C129" s="12">
        <v>-7.1591486046499141E-3</v>
      </c>
      <c r="D129" s="12">
        <v>2.6704460516845845E-4</v>
      </c>
      <c r="E129" s="12">
        <v>-2.9276156793212402E-4</v>
      </c>
      <c r="F129" s="12">
        <v>4.2271207013251069E-4</v>
      </c>
      <c r="G129" s="12">
        <v>0.1466343607827244</v>
      </c>
      <c r="H129" s="13">
        <v>0</v>
      </c>
      <c r="I129" s="10"/>
    </row>
    <row r="130" spans="1:18" s="22" customFormat="1" x14ac:dyDescent="0.25">
      <c r="A130" s="64" t="s">
        <v>64</v>
      </c>
      <c r="B130" s="12">
        <v>-0.1047271860317022</v>
      </c>
      <c r="C130" s="12">
        <v>-1.487217001120757E-3</v>
      </c>
      <c r="D130" s="12">
        <v>-1.2435442529500724E-4</v>
      </c>
      <c r="E130" s="12">
        <v>1.5368692405290825E-3</v>
      </c>
      <c r="F130" s="12">
        <v>2.387299069072737E-4</v>
      </c>
      <c r="G130" s="12">
        <v>0.10456315831068153</v>
      </c>
      <c r="H130" s="13">
        <v>0</v>
      </c>
      <c r="I130" s="10"/>
    </row>
    <row r="131" spans="1:18" s="22" customFormat="1" x14ac:dyDescent="0.25">
      <c r="A131" s="64" t="s">
        <v>65</v>
      </c>
      <c r="B131" s="12">
        <v>-1.7303952411872783E-2</v>
      </c>
      <c r="C131" s="12">
        <v>-3.3102126244637098E-4</v>
      </c>
      <c r="D131" s="12">
        <v>-1.1888784906359843E-3</v>
      </c>
      <c r="E131" s="12">
        <v>-9.219015792135926E-4</v>
      </c>
      <c r="F131" s="12">
        <v>-6.6883312419651047E-4</v>
      </c>
      <c r="G131" s="12">
        <v>2.0414586868365281E-2</v>
      </c>
      <c r="H131" s="13">
        <v>0</v>
      </c>
      <c r="I131" s="10"/>
    </row>
    <row r="132" spans="1:18" s="22" customFormat="1" x14ac:dyDescent="0.25">
      <c r="A132" s="64" t="s">
        <v>66</v>
      </c>
      <c r="B132" s="12">
        <f t="shared" ref="B132:H141" si="5">B114-B113</f>
        <v>-1.2986992991537161E-2</v>
      </c>
      <c r="C132" s="12">
        <f t="shared" si="5"/>
        <v>1.0834748529797624E-3</v>
      </c>
      <c r="D132" s="12">
        <f t="shared" si="5"/>
        <v>1.965239630595467E-3</v>
      </c>
      <c r="E132" s="12">
        <f t="shared" si="5"/>
        <v>2.9656518487555577E-3</v>
      </c>
      <c r="F132" s="12">
        <f t="shared" si="5"/>
        <v>8.5015478683507354E-4</v>
      </c>
      <c r="G132" s="12">
        <f t="shared" si="5"/>
        <v>6.122471872371249E-3</v>
      </c>
      <c r="H132" s="13">
        <f t="shared" si="5"/>
        <v>0</v>
      </c>
      <c r="I132" s="10"/>
    </row>
    <row r="133" spans="1:18" s="22" customFormat="1" x14ac:dyDescent="0.25">
      <c r="A133" s="64" t="s">
        <v>69</v>
      </c>
      <c r="B133" s="12">
        <f t="shared" si="5"/>
        <v>1.8688622495002111E-3</v>
      </c>
      <c r="C133" s="12">
        <f t="shared" si="5"/>
        <v>-1.350497995981954E-3</v>
      </c>
      <c r="D133" s="12">
        <f t="shared" si="5"/>
        <v>-1.1187389626670756E-3</v>
      </c>
      <c r="E133" s="12">
        <f t="shared" si="5"/>
        <v>-2.7322028560541733E-3</v>
      </c>
      <c r="F133" s="12">
        <f t="shared" si="5"/>
        <v>-5.7197794182498236E-4</v>
      </c>
      <c r="G133" s="12">
        <f t="shared" si="5"/>
        <v>3.9045555070280624E-3</v>
      </c>
      <c r="H133" s="13">
        <f t="shared" si="5"/>
        <v>0</v>
      </c>
      <c r="I133" s="10"/>
    </row>
    <row r="134" spans="1:18" s="22" customFormat="1" x14ac:dyDescent="0.25">
      <c r="A134" s="64" t="s">
        <v>70</v>
      </c>
      <c r="B134" s="12">
        <f t="shared" si="5"/>
        <v>-1.7241807640962822E-2</v>
      </c>
      <c r="C134" s="12">
        <f t="shared" si="5"/>
        <v>-2.687675497836434E-3</v>
      </c>
      <c r="D134" s="12">
        <f t="shared" si="5"/>
        <v>-6.8857216914692968E-4</v>
      </c>
      <c r="E134" s="12">
        <f t="shared" si="5"/>
        <v>-3.4428608457346484E-4</v>
      </c>
      <c r="F134" s="12">
        <f t="shared" si="5"/>
        <v>-4.2595963417286532E-4</v>
      </c>
      <c r="G134" s="12">
        <f t="shared" si="5"/>
        <v>2.1388301026692425E-2</v>
      </c>
      <c r="H134" s="13">
        <f t="shared" si="5"/>
        <v>0</v>
      </c>
      <c r="I134" s="10"/>
    </row>
    <row r="135" spans="1:18" s="22" customFormat="1" x14ac:dyDescent="0.25">
      <c r="A135" s="64" t="s">
        <v>71</v>
      </c>
      <c r="B135" s="12">
        <f t="shared" si="5"/>
        <v>7.3922711220810733E-3</v>
      </c>
      <c r="C135" s="12">
        <f t="shared" si="5"/>
        <v>7.9489488754636364E-4</v>
      </c>
      <c r="D135" s="12">
        <f t="shared" si="5"/>
        <v>1.3462489700810385E-3</v>
      </c>
      <c r="E135" s="12">
        <f t="shared" si="5"/>
        <v>6.2026477471173176E-4</v>
      </c>
      <c r="F135" s="12">
        <f t="shared" si="5"/>
        <v>1.9270317567019368E-4</v>
      </c>
      <c r="G135" s="12">
        <f t="shared" si="5"/>
        <v>-1.0346382930090381E-2</v>
      </c>
      <c r="H135" s="13">
        <f t="shared" si="5"/>
        <v>0</v>
      </c>
      <c r="I135" s="10"/>
    </row>
    <row r="136" spans="1:18" s="22" customFormat="1" x14ac:dyDescent="0.25">
      <c r="A136" s="64" t="s">
        <v>72</v>
      </c>
      <c r="B136" s="12">
        <f t="shared" si="5"/>
        <v>1.1497777930649516E-3</v>
      </c>
      <c r="C136" s="12">
        <f t="shared" si="5"/>
        <v>-1.7653776515624067E-3</v>
      </c>
      <c r="D136" s="12">
        <f t="shared" si="5"/>
        <v>4.692960253370247E-4</v>
      </c>
      <c r="E136" s="12">
        <f t="shared" si="5"/>
        <v>7.6632026788597579E-4</v>
      </c>
      <c r="F136" s="12">
        <f t="shared" si="5"/>
        <v>1.4565716540898015E-3</v>
      </c>
      <c r="G136" s="12">
        <f t="shared" si="5"/>
        <v>-2.0765880888152788E-3</v>
      </c>
      <c r="H136" s="13">
        <f t="shared" si="5"/>
        <v>0</v>
      </c>
      <c r="I136" s="10"/>
    </row>
    <row r="137" spans="1:18" s="22" customFormat="1" x14ac:dyDescent="0.25">
      <c r="A137" s="64" t="s">
        <v>73</v>
      </c>
      <c r="B137" s="12">
        <f t="shared" si="5"/>
        <v>-8.289072260856456E-3</v>
      </c>
      <c r="C137" s="12">
        <f t="shared" si="5"/>
        <v>1.1232871480313621E-3</v>
      </c>
      <c r="D137" s="12">
        <f t="shared" si="5"/>
        <v>-1.844452698670214E-3</v>
      </c>
      <c r="E137" s="12">
        <f t="shared" si="5"/>
        <v>-2.3886245470978399E-4</v>
      </c>
      <c r="F137" s="12">
        <f t="shared" si="5"/>
        <v>-1.562894228335914E-3</v>
      </c>
      <c r="G137" s="12">
        <f t="shared" si="5"/>
        <v>1.0811994494540955E-2</v>
      </c>
      <c r="H137" s="13">
        <f t="shared" si="5"/>
        <v>0</v>
      </c>
      <c r="I137" s="10"/>
    </row>
    <row r="138" spans="1:18" s="22" customFormat="1" x14ac:dyDescent="0.25">
      <c r="A138" s="64" t="s">
        <v>74</v>
      </c>
      <c r="B138" s="12">
        <f t="shared" si="5"/>
        <v>-2.1470636557432976E-4</v>
      </c>
      <c r="C138" s="12">
        <f t="shared" si="5"/>
        <v>-1.4379067626042203E-3</v>
      </c>
      <c r="D138" s="12">
        <f t="shared" si="5"/>
        <v>1.5653971710599492E-3</v>
      </c>
      <c r="E138" s="12">
        <f t="shared" si="5"/>
        <v>-7.658268559157693E-4</v>
      </c>
      <c r="F138" s="12">
        <f t="shared" si="5"/>
        <v>-4.9390627822230469E-5</v>
      </c>
      <c r="G138" s="12">
        <f t="shared" si="5"/>
        <v>9.0243344085660926E-4</v>
      </c>
      <c r="H138" s="13">
        <f t="shared" si="5"/>
        <v>0</v>
      </c>
      <c r="I138" s="10"/>
    </row>
    <row r="139" spans="1:18" s="22" customFormat="1" x14ac:dyDescent="0.25">
      <c r="A139" s="64" t="s">
        <v>75</v>
      </c>
      <c r="B139" s="12">
        <f t="shared" si="5"/>
        <v>-2.5733763264095127E-3</v>
      </c>
      <c r="C139" s="12">
        <f t="shared" si="5"/>
        <v>2.4490084529385937E-3</v>
      </c>
      <c r="D139" s="12">
        <f t="shared" si="5"/>
        <v>-7.4786502803986243E-5</v>
      </c>
      <c r="E139" s="12">
        <f t="shared" si="5"/>
        <v>2.0570094415210812E-5</v>
      </c>
      <c r="F139" s="12">
        <f t="shared" si="5"/>
        <v>2.8070735750494215E-4</v>
      </c>
      <c r="G139" s="12">
        <f t="shared" si="5"/>
        <v>-1.0212307564527734E-4</v>
      </c>
      <c r="H139" s="13">
        <f t="shared" si="5"/>
        <v>0</v>
      </c>
      <c r="I139" s="10"/>
    </row>
    <row r="140" spans="1:18" s="22" customFormat="1" x14ac:dyDescent="0.25">
      <c r="A140" s="64" t="s">
        <v>76</v>
      </c>
      <c r="B140" s="12">
        <f t="shared" si="5"/>
        <v>1.9585081701545395E-2</v>
      </c>
      <c r="C140" s="12">
        <f t="shared" si="5"/>
        <v>-7.3010405997490577E-4</v>
      </c>
      <c r="D140" s="12">
        <f t="shared" si="5"/>
        <v>4.4241404958744301E-4</v>
      </c>
      <c r="E140" s="12">
        <f t="shared" si="5"/>
        <v>2.8285488416246365E-4</v>
      </c>
      <c r="F140" s="12">
        <f t="shared" si="5"/>
        <v>-3.8197497177495053E-4</v>
      </c>
      <c r="G140" s="12">
        <f t="shared" si="5"/>
        <v>-1.9198271603545369E-2</v>
      </c>
      <c r="H140" s="13">
        <f t="shared" si="5"/>
        <v>0</v>
      </c>
      <c r="I140" s="10"/>
    </row>
    <row r="141" spans="1:18" s="22" customFormat="1" ht="15.75" thickBot="1" x14ac:dyDescent="0.3">
      <c r="A141" s="64" t="s">
        <v>77</v>
      </c>
      <c r="B141" s="12">
        <f t="shared" si="5"/>
        <v>-1.2796828969301552E-2</v>
      </c>
      <c r="C141" s="12">
        <f t="shared" si="5"/>
        <v>4.0360213147789918E-3</v>
      </c>
      <c r="D141" s="12">
        <f t="shared" si="5"/>
        <v>4.5344969718446714E-5</v>
      </c>
      <c r="E141" s="12">
        <f t="shared" si="5"/>
        <v>-3.0857365825487869E-4</v>
      </c>
      <c r="F141" s="12">
        <f t="shared" si="5"/>
        <v>9.0831215221946315E-4</v>
      </c>
      <c r="G141" s="12">
        <f t="shared" si="5"/>
        <v>8.1157241908395017E-3</v>
      </c>
      <c r="H141" s="13">
        <f t="shared" si="5"/>
        <v>0</v>
      </c>
      <c r="I141" s="10"/>
    </row>
    <row r="142" spans="1:18" s="22" customFormat="1" ht="15.75" thickBot="1" x14ac:dyDescent="0.3">
      <c r="A142" s="216" t="s">
        <v>78</v>
      </c>
      <c r="B142" s="217"/>
      <c r="C142" s="217"/>
      <c r="D142" s="217"/>
      <c r="E142" s="217"/>
      <c r="F142" s="217"/>
      <c r="G142" s="217"/>
      <c r="H142" s="217"/>
      <c r="I142" s="10"/>
      <c r="L142" s="11"/>
      <c r="R142" s="48"/>
    </row>
    <row r="143" spans="1:18" s="22" customFormat="1" x14ac:dyDescent="0.25">
      <c r="A143" s="10"/>
      <c r="B143" s="10"/>
      <c r="C143" s="10"/>
      <c r="D143" s="10"/>
      <c r="E143" s="10"/>
      <c r="F143" s="10"/>
      <c r="G143" s="10"/>
      <c r="H143" s="10"/>
      <c r="I143" s="10"/>
      <c r="L143" s="11"/>
      <c r="R143" s="48"/>
    </row>
    <row r="144" spans="1:18" s="22" customFormat="1" x14ac:dyDescent="0.25">
      <c r="A144" s="35" t="str">
        <f>+A71</f>
        <v xml:space="preserve">Note 1: 2019-2020* data is for the period 1 July 2019 to 27 March 2020 due to discontinuation of Form EX01 on 27 March 2020. </v>
      </c>
      <c r="B144" s="49"/>
      <c r="C144" s="49"/>
      <c r="D144" s="49"/>
      <c r="E144" s="49"/>
      <c r="F144" s="49"/>
      <c r="G144" s="49"/>
      <c r="H144" s="49"/>
      <c r="I144" s="10"/>
      <c r="L144" s="11"/>
      <c r="R144" s="48"/>
    </row>
    <row r="145" spans="1:10" s="22" customFormat="1" ht="36" customHeight="1" x14ac:dyDescent="0.25">
      <c r="A145" s="230" t="s">
        <v>313</v>
      </c>
      <c r="B145" s="230"/>
      <c r="C145" s="230"/>
      <c r="D145" s="230"/>
      <c r="E145" s="230"/>
      <c r="F145" s="230"/>
      <c r="G145" s="230"/>
      <c r="H145" s="230"/>
      <c r="I145" s="10"/>
    </row>
    <row r="146" spans="1:10" s="22" customFormat="1" x14ac:dyDescent="0.25">
      <c r="A146" s="86"/>
      <c r="B146" s="86"/>
      <c r="C146" s="86"/>
      <c r="D146" s="86"/>
      <c r="E146" s="86"/>
      <c r="F146" s="86"/>
      <c r="G146" s="86"/>
      <c r="H146" s="86"/>
      <c r="I146" s="10"/>
    </row>
    <row r="147" spans="1:10" s="22" customFormat="1" ht="25.5" customHeight="1" x14ac:dyDescent="0.25">
      <c r="A147" s="238" t="s">
        <v>314</v>
      </c>
      <c r="B147" s="238"/>
      <c r="C147" s="238"/>
      <c r="D147" s="238"/>
      <c r="E147" s="238"/>
      <c r="F147" s="238"/>
      <c r="G147" s="238"/>
      <c r="H147" s="238"/>
      <c r="I147" s="2"/>
      <c r="J147" s="2"/>
    </row>
    <row r="148" spans="1:10" s="22" customFormat="1" x14ac:dyDescent="0.25">
      <c r="A148" s="64"/>
      <c r="H148" s="10"/>
    </row>
    <row r="149" spans="1:10" s="22" customFormat="1" x14ac:dyDescent="0.25">
      <c r="A149" s="64"/>
      <c r="H149" s="10"/>
      <c r="J149" s="51"/>
    </row>
    <row r="150" spans="1:10" s="22" customFormat="1" x14ac:dyDescent="0.25">
      <c r="A150" s="64"/>
      <c r="H150" s="10"/>
    </row>
    <row r="151" spans="1:10" s="22" customFormat="1" x14ac:dyDescent="0.25">
      <c r="A151" s="64"/>
      <c r="H151" s="10"/>
    </row>
    <row r="152" spans="1:10" s="22" customFormat="1" x14ac:dyDescent="0.25">
      <c r="A152" s="64"/>
      <c r="H152" s="10"/>
    </row>
    <row r="153" spans="1:10" s="22" customFormat="1" x14ac:dyDescent="0.25">
      <c r="A153" s="64"/>
      <c r="H153" s="10"/>
    </row>
    <row r="154" spans="1:10" s="22" customFormat="1" x14ac:dyDescent="0.25">
      <c r="A154" s="64"/>
      <c r="H154" s="10"/>
    </row>
    <row r="155" spans="1:10" s="22" customFormat="1" x14ac:dyDescent="0.25">
      <c r="A155" s="64"/>
      <c r="H155" s="10"/>
    </row>
    <row r="156" spans="1:10" s="22" customFormat="1" x14ac:dyDescent="0.25">
      <c r="A156" s="64"/>
      <c r="H156" s="10"/>
    </row>
    <row r="157" spans="1:10" s="22" customFormat="1" x14ac:dyDescent="0.25">
      <c r="A157" s="64"/>
      <c r="H157" s="10"/>
    </row>
    <row r="158" spans="1:10" s="22" customFormat="1" x14ac:dyDescent="0.25">
      <c r="A158" s="64"/>
      <c r="H158" s="10"/>
    </row>
    <row r="159" spans="1:10" s="22" customFormat="1" ht="31.5" customHeight="1" x14ac:dyDescent="0.25">
      <c r="A159" s="211" t="s">
        <v>315</v>
      </c>
      <c r="B159" s="211"/>
      <c r="C159" s="211"/>
      <c r="D159" s="211"/>
      <c r="E159" s="211"/>
      <c r="F159" s="211"/>
      <c r="G159" s="211"/>
      <c r="H159" s="211"/>
    </row>
    <row r="160" spans="1:10" s="22" customFormat="1" ht="15" customHeight="1" x14ac:dyDescent="0.25">
      <c r="A160" s="2"/>
      <c r="B160" s="229" t="s">
        <v>316</v>
      </c>
      <c r="C160" s="229"/>
      <c r="D160" s="229"/>
      <c r="E160" s="229"/>
      <c r="F160" s="229"/>
      <c r="G160" s="229"/>
      <c r="H160" s="229"/>
    </row>
    <row r="161" spans="1:9" s="22" customFormat="1" ht="26.45" customHeight="1" x14ac:dyDescent="0.25">
      <c r="A161" s="86" t="s">
        <v>44</v>
      </c>
      <c r="B161" s="15">
        <v>0</v>
      </c>
      <c r="C161" s="9" t="s">
        <v>300</v>
      </c>
      <c r="D161" s="9" t="s">
        <v>188</v>
      </c>
      <c r="E161" s="9" t="s">
        <v>189</v>
      </c>
      <c r="F161" s="9" t="s">
        <v>301</v>
      </c>
      <c r="G161" s="9" t="s">
        <v>232</v>
      </c>
      <c r="H161" s="47" t="s">
        <v>94</v>
      </c>
      <c r="I161" s="9"/>
    </row>
    <row r="162" spans="1:9" s="22" customFormat="1" x14ac:dyDescent="0.25">
      <c r="A162" s="215" t="s">
        <v>55</v>
      </c>
      <c r="B162" s="215"/>
      <c r="C162" s="215"/>
      <c r="D162" s="215"/>
      <c r="E162" s="215"/>
      <c r="F162" s="215"/>
      <c r="G162" s="215"/>
      <c r="H162" s="215"/>
      <c r="I162" s="9"/>
    </row>
    <row r="163" spans="1:9" s="22" customFormat="1" x14ac:dyDescent="0.25">
      <c r="A163" s="64" t="s">
        <v>56</v>
      </c>
      <c r="B163" s="10">
        <v>834</v>
      </c>
      <c r="C163" s="10">
        <v>3330</v>
      </c>
      <c r="D163" s="10">
        <v>200</v>
      </c>
      <c r="E163" s="10">
        <v>78</v>
      </c>
      <c r="F163" s="10">
        <v>25</v>
      </c>
      <c r="G163" s="10">
        <v>181</v>
      </c>
      <c r="H163" s="11">
        <v>4648</v>
      </c>
      <c r="I163" s="10"/>
    </row>
    <row r="164" spans="1:9" s="22" customFormat="1" x14ac:dyDescent="0.25">
      <c r="A164" s="64" t="s">
        <v>61</v>
      </c>
      <c r="B164" s="10">
        <v>1197</v>
      </c>
      <c r="C164" s="10">
        <v>4038</v>
      </c>
      <c r="D164" s="10">
        <v>203</v>
      </c>
      <c r="E164" s="10">
        <v>113</v>
      </c>
      <c r="F164" s="10">
        <v>31</v>
      </c>
      <c r="G164" s="10">
        <v>203</v>
      </c>
      <c r="H164" s="11">
        <v>5785</v>
      </c>
      <c r="I164" s="10"/>
    </row>
    <row r="165" spans="1:9" s="22" customFormat="1" x14ac:dyDescent="0.25">
      <c r="A165" s="64" t="s">
        <v>62</v>
      </c>
      <c r="B165" s="10">
        <v>1844</v>
      </c>
      <c r="C165" s="10">
        <v>4481</v>
      </c>
      <c r="D165" s="10">
        <v>251</v>
      </c>
      <c r="E165" s="10">
        <v>104</v>
      </c>
      <c r="F165" s="10">
        <v>41</v>
      </c>
      <c r="G165" s="10">
        <v>144</v>
      </c>
      <c r="H165" s="11">
        <v>6865</v>
      </c>
      <c r="I165" s="10"/>
    </row>
    <row r="166" spans="1:9" s="22" customFormat="1" x14ac:dyDescent="0.25">
      <c r="A166" s="64" t="s">
        <v>63</v>
      </c>
      <c r="B166" s="10">
        <v>2125</v>
      </c>
      <c r="C166" s="10">
        <v>4282</v>
      </c>
      <c r="D166" s="10">
        <v>276</v>
      </c>
      <c r="E166" s="10">
        <v>90</v>
      </c>
      <c r="F166" s="10">
        <v>27</v>
      </c>
      <c r="G166" s="10">
        <v>133</v>
      </c>
      <c r="H166" s="11">
        <v>6933</v>
      </c>
      <c r="I166" s="10"/>
    </row>
    <row r="167" spans="1:9" s="22" customFormat="1" x14ac:dyDescent="0.25">
      <c r="A167" s="64" t="s">
        <v>64</v>
      </c>
      <c r="B167" s="10">
        <v>2446</v>
      </c>
      <c r="C167" s="10">
        <v>4709</v>
      </c>
      <c r="D167" s="10">
        <v>247</v>
      </c>
      <c r="E167" s="10">
        <v>96</v>
      </c>
      <c r="F167" s="10">
        <v>31</v>
      </c>
      <c r="G167" s="10">
        <v>204</v>
      </c>
      <c r="H167" s="11">
        <v>7733</v>
      </c>
      <c r="I167" s="10"/>
    </row>
    <row r="168" spans="1:9" s="22" customFormat="1" x14ac:dyDescent="0.25">
      <c r="A168" s="64" t="s">
        <v>65</v>
      </c>
      <c r="B168" s="10">
        <v>2342</v>
      </c>
      <c r="C168" s="10">
        <v>4791</v>
      </c>
      <c r="D168" s="10">
        <v>380</v>
      </c>
      <c r="E168" s="10">
        <v>134</v>
      </c>
      <c r="F168" s="10">
        <v>52</v>
      </c>
      <c r="G168" s="10">
        <v>204</v>
      </c>
      <c r="H168" s="11">
        <v>7903</v>
      </c>
      <c r="I168" s="10"/>
    </row>
    <row r="169" spans="1:9" s="22" customFormat="1" x14ac:dyDescent="0.25">
      <c r="A169" s="64" t="s">
        <v>66</v>
      </c>
      <c r="B169" s="10">
        <v>2158</v>
      </c>
      <c r="C169" s="10">
        <v>5046</v>
      </c>
      <c r="D169" s="10">
        <v>384</v>
      </c>
      <c r="E169" s="10">
        <v>163</v>
      </c>
      <c r="F169" s="10">
        <v>47</v>
      </c>
      <c r="G169" s="10">
        <v>256</v>
      </c>
      <c r="H169" s="11">
        <f t="shared" ref="H169:H176" si="6">SUM(B169:G169)</f>
        <v>8054</v>
      </c>
      <c r="I169" s="10"/>
    </row>
    <row r="170" spans="1:9" s="22" customFormat="1" x14ac:dyDescent="0.25">
      <c r="A170" s="64" t="s">
        <v>69</v>
      </c>
      <c r="B170" s="10">
        <v>2634</v>
      </c>
      <c r="C170" s="10">
        <v>6422</v>
      </c>
      <c r="D170" s="10">
        <v>480</v>
      </c>
      <c r="E170" s="10">
        <v>192</v>
      </c>
      <c r="F170" s="10">
        <v>53</v>
      </c>
      <c r="G170" s="10">
        <v>293</v>
      </c>
      <c r="H170" s="11">
        <f t="shared" si="6"/>
        <v>10074</v>
      </c>
      <c r="I170" s="10"/>
    </row>
    <row r="171" spans="1:9" s="22" customFormat="1" x14ac:dyDescent="0.25">
      <c r="A171" s="64" t="s">
        <v>70</v>
      </c>
      <c r="B171" s="10">
        <v>2357</v>
      </c>
      <c r="C171" s="10">
        <v>5916</v>
      </c>
      <c r="D171" s="10">
        <v>462</v>
      </c>
      <c r="E171" s="10">
        <v>176</v>
      </c>
      <c r="F171" s="10">
        <v>48</v>
      </c>
      <c r="G171" s="10">
        <v>295</v>
      </c>
      <c r="H171" s="11">
        <f t="shared" si="6"/>
        <v>9254</v>
      </c>
      <c r="I171" s="10"/>
    </row>
    <row r="172" spans="1:9" s="22" customFormat="1" x14ac:dyDescent="0.25">
      <c r="A172" s="64" t="s">
        <v>71</v>
      </c>
      <c r="B172" s="10">
        <v>2588</v>
      </c>
      <c r="C172" s="10">
        <v>5797</v>
      </c>
      <c r="D172" s="10">
        <v>538</v>
      </c>
      <c r="E172" s="10">
        <v>201</v>
      </c>
      <c r="F172" s="10">
        <v>48</v>
      </c>
      <c r="G172" s="10">
        <v>287</v>
      </c>
      <c r="H172" s="11">
        <f t="shared" si="6"/>
        <v>9459</v>
      </c>
      <c r="I172" s="10"/>
    </row>
    <row r="173" spans="1:9" s="22" customFormat="1" x14ac:dyDescent="0.25">
      <c r="A173" s="64" t="s">
        <v>72</v>
      </c>
      <c r="B173" s="10">
        <v>1935</v>
      </c>
      <c r="C173" s="10">
        <v>5365</v>
      </c>
      <c r="D173" s="10">
        <v>462</v>
      </c>
      <c r="E173" s="10">
        <v>215</v>
      </c>
      <c r="F173" s="10">
        <v>52</v>
      </c>
      <c r="G173" s="10">
        <v>325</v>
      </c>
      <c r="H173" s="11">
        <f t="shared" si="6"/>
        <v>8354</v>
      </c>
      <c r="I173" s="10"/>
    </row>
    <row r="174" spans="1:9" s="22" customFormat="1" x14ac:dyDescent="0.25">
      <c r="A174" s="64" t="s">
        <v>73</v>
      </c>
      <c r="B174" s="10">
        <v>2442</v>
      </c>
      <c r="C174" s="10">
        <v>5816</v>
      </c>
      <c r="D174" s="10">
        <v>529</v>
      </c>
      <c r="E174" s="10">
        <v>232</v>
      </c>
      <c r="F174" s="10">
        <v>61</v>
      </c>
      <c r="G174" s="10">
        <v>385</v>
      </c>
      <c r="H174" s="11">
        <f t="shared" si="6"/>
        <v>9465</v>
      </c>
      <c r="I174" s="10"/>
    </row>
    <row r="175" spans="1:9" s="22" customFormat="1" x14ac:dyDescent="0.25">
      <c r="A175" s="64" t="s">
        <v>74</v>
      </c>
      <c r="B175" s="10">
        <v>2008</v>
      </c>
      <c r="C175" s="10">
        <v>4676</v>
      </c>
      <c r="D175" s="10">
        <v>481</v>
      </c>
      <c r="E175" s="10">
        <v>229</v>
      </c>
      <c r="F175" s="10">
        <v>52</v>
      </c>
      <c r="G175" s="10">
        <v>319</v>
      </c>
      <c r="H175" s="11">
        <f t="shared" si="6"/>
        <v>7765</v>
      </c>
      <c r="I175" s="10"/>
    </row>
    <row r="176" spans="1:9" s="22" customFormat="1" x14ac:dyDescent="0.25">
      <c r="A176" s="64" t="s">
        <v>75</v>
      </c>
      <c r="B176" s="10">
        <v>1607</v>
      </c>
      <c r="C176" s="10">
        <v>4867</v>
      </c>
      <c r="D176" s="10">
        <v>513</v>
      </c>
      <c r="E176" s="10">
        <v>207</v>
      </c>
      <c r="F176" s="10">
        <v>59</v>
      </c>
      <c r="G176" s="10">
        <v>360</v>
      </c>
      <c r="H176" s="11">
        <f t="shared" si="6"/>
        <v>7613</v>
      </c>
      <c r="I176" s="10"/>
    </row>
    <row r="177" spans="1:18" s="22" customFormat="1" x14ac:dyDescent="0.25">
      <c r="A177" s="64" t="s">
        <v>76</v>
      </c>
      <c r="B177" s="10">
        <v>1321</v>
      </c>
      <c r="C177" s="10">
        <v>5027</v>
      </c>
      <c r="D177" s="10">
        <v>594</v>
      </c>
      <c r="E177" s="10">
        <v>213</v>
      </c>
      <c r="F177" s="10">
        <v>41</v>
      </c>
      <c r="G177" s="10">
        <v>302</v>
      </c>
      <c r="H177" s="11">
        <v>7498</v>
      </c>
      <c r="I177" s="10"/>
    </row>
    <row r="178" spans="1:18" s="22" customFormat="1" ht="15.75" thickBot="1" x14ac:dyDescent="0.3">
      <c r="A178" s="64" t="s">
        <v>77</v>
      </c>
      <c r="B178" s="10">
        <v>945</v>
      </c>
      <c r="C178" s="10">
        <v>3837</v>
      </c>
      <c r="D178" s="10">
        <v>560</v>
      </c>
      <c r="E178" s="10">
        <v>219</v>
      </c>
      <c r="F178" s="10">
        <v>55</v>
      </c>
      <c r="G178" s="10">
        <v>237</v>
      </c>
      <c r="H178" s="11">
        <f>SUM(B178:G178)</f>
        <v>5853</v>
      </c>
      <c r="I178" s="10"/>
    </row>
    <row r="179" spans="1:18" s="22" customFormat="1" ht="15.75" thickBot="1" x14ac:dyDescent="0.3">
      <c r="A179" s="216" t="s">
        <v>78</v>
      </c>
      <c r="B179" s="217"/>
      <c r="C179" s="217"/>
      <c r="D179" s="217"/>
      <c r="E179" s="217"/>
      <c r="F179" s="217"/>
      <c r="G179" s="217"/>
      <c r="H179" s="217"/>
      <c r="I179" s="10"/>
      <c r="L179" s="11"/>
      <c r="R179" s="48"/>
    </row>
    <row r="180" spans="1:18" s="22" customFormat="1" x14ac:dyDescent="0.25">
      <c r="A180" s="49"/>
      <c r="B180" s="49"/>
      <c r="C180" s="49"/>
      <c r="D180" s="49"/>
      <c r="E180" s="49"/>
      <c r="F180" s="49"/>
      <c r="G180" s="49"/>
      <c r="H180" s="49"/>
      <c r="I180" s="10"/>
      <c r="L180" s="11"/>
      <c r="R180" s="48"/>
    </row>
    <row r="181" spans="1:18" s="22" customFormat="1" x14ac:dyDescent="0.25">
      <c r="A181" s="209" t="s">
        <v>100</v>
      </c>
      <c r="B181" s="209"/>
      <c r="C181" s="209"/>
      <c r="D181" s="209"/>
      <c r="E181" s="209"/>
      <c r="F181" s="209"/>
      <c r="G181" s="209"/>
      <c r="H181" s="209"/>
      <c r="I181" s="10"/>
    </row>
    <row r="182" spans="1:18" s="22" customFormat="1" x14ac:dyDescent="0.25">
      <c r="A182" s="64" t="s">
        <v>56</v>
      </c>
      <c r="B182" s="12">
        <v>0.17943201376936316</v>
      </c>
      <c r="C182" s="12">
        <v>0.71643717728055079</v>
      </c>
      <c r="D182" s="12">
        <v>4.3029259896729774E-2</v>
      </c>
      <c r="E182" s="12">
        <v>1.6781411359724614E-2</v>
      </c>
      <c r="F182" s="12">
        <v>5.3786574870912218E-3</v>
      </c>
      <c r="G182" s="12">
        <v>3.8941480206540445E-2</v>
      </c>
      <c r="H182" s="13">
        <v>1</v>
      </c>
      <c r="I182" s="10"/>
    </row>
    <row r="183" spans="1:18" s="22" customFormat="1" x14ac:dyDescent="0.25">
      <c r="A183" s="64" t="s">
        <v>61</v>
      </c>
      <c r="B183" s="12">
        <v>0.20691443388072603</v>
      </c>
      <c r="C183" s="12">
        <v>0.69801210025929128</v>
      </c>
      <c r="D183" s="12">
        <v>3.5090751944684528E-2</v>
      </c>
      <c r="E183" s="12">
        <v>1.9533275713050993E-2</v>
      </c>
      <c r="F183" s="12">
        <v>5.3586862575626618E-3</v>
      </c>
      <c r="G183" s="12">
        <v>3.5090751944684528E-2</v>
      </c>
      <c r="H183" s="13">
        <v>1</v>
      </c>
      <c r="I183" s="10"/>
    </row>
    <row r="184" spans="1:18" s="22" customFormat="1" x14ac:dyDescent="0.25">
      <c r="A184" s="64" t="s">
        <v>62</v>
      </c>
      <c r="B184" s="12">
        <v>0.26860888565185725</v>
      </c>
      <c r="C184" s="12">
        <v>0.65273124544792427</v>
      </c>
      <c r="D184" s="12">
        <v>3.6562272396212674E-2</v>
      </c>
      <c r="E184" s="12">
        <v>1.5149308084486526E-2</v>
      </c>
      <c r="F184" s="12">
        <v>5.9723233794610345E-3</v>
      </c>
      <c r="G184" s="12">
        <v>2.0975965040058265E-2</v>
      </c>
      <c r="H184" s="13">
        <v>1</v>
      </c>
      <c r="I184" s="10"/>
    </row>
    <row r="185" spans="1:18" s="22" customFormat="1" x14ac:dyDescent="0.25">
      <c r="A185" s="64" t="s">
        <v>63</v>
      </c>
      <c r="B185" s="12">
        <v>0.3065051204384826</v>
      </c>
      <c r="C185" s="12">
        <v>0.6176258473965095</v>
      </c>
      <c r="D185" s="12">
        <v>3.98096062310688E-2</v>
      </c>
      <c r="E185" s="12">
        <v>1.2981393336218087E-2</v>
      </c>
      <c r="F185" s="12">
        <v>3.8944180008654264E-3</v>
      </c>
      <c r="G185" s="12">
        <v>1.9183614596855619E-2</v>
      </c>
      <c r="H185" s="13">
        <v>1</v>
      </c>
      <c r="I185" s="10"/>
    </row>
    <row r="186" spans="1:18" s="22" customFormat="1" x14ac:dyDescent="0.25">
      <c r="A186" s="64" t="s">
        <v>64</v>
      </c>
      <c r="B186" s="12">
        <v>0.31630673735936893</v>
      </c>
      <c r="C186" s="12">
        <v>0.60894866158024052</v>
      </c>
      <c r="D186" s="12">
        <v>3.1941031941031942E-2</v>
      </c>
      <c r="E186" s="12">
        <v>1.2414328203801887E-2</v>
      </c>
      <c r="F186" s="12">
        <v>4.0087934824776933E-3</v>
      </c>
      <c r="G186" s="12">
        <v>2.6380447433079011E-2</v>
      </c>
      <c r="H186" s="13">
        <v>1</v>
      </c>
      <c r="I186" s="10"/>
    </row>
    <row r="187" spans="1:18" s="22" customFormat="1" x14ac:dyDescent="0.25">
      <c r="A187" s="64" t="s">
        <v>65</v>
      </c>
      <c r="B187" s="12">
        <v>0.29634316082500317</v>
      </c>
      <c r="C187" s="12">
        <v>0.60622548399342024</v>
      </c>
      <c r="D187" s="12">
        <v>4.8083006453245605E-2</v>
      </c>
      <c r="E187" s="12">
        <v>1.6955586486144501E-2</v>
      </c>
      <c r="F187" s="12">
        <v>6.5797798304441353E-3</v>
      </c>
      <c r="G187" s="12">
        <v>2.5812982411742378E-2</v>
      </c>
      <c r="H187" s="13">
        <v>1</v>
      </c>
      <c r="I187" s="10"/>
    </row>
    <row r="188" spans="1:18" s="22" customFormat="1" x14ac:dyDescent="0.25">
      <c r="A188" s="64" t="s">
        <v>66</v>
      </c>
      <c r="B188" s="12">
        <f t="shared" ref="B188:H197" si="7">B169/$H22</f>
        <v>0.26794139557983609</v>
      </c>
      <c r="C188" s="12">
        <f t="shared" si="7"/>
        <v>0.62652098336230444</v>
      </c>
      <c r="D188" s="12">
        <f t="shared" si="7"/>
        <v>4.7678172336727095E-2</v>
      </c>
      <c r="E188" s="12">
        <f t="shared" si="7"/>
        <v>2.0238390861683636E-2</v>
      </c>
      <c r="F188" s="12">
        <f t="shared" si="7"/>
        <v>5.8356096349639931E-3</v>
      </c>
      <c r="G188" s="12">
        <f t="shared" si="7"/>
        <v>3.178544822448473E-2</v>
      </c>
      <c r="H188" s="13">
        <f t="shared" si="7"/>
        <v>1</v>
      </c>
      <c r="I188" s="10"/>
    </row>
    <row r="189" spans="1:18" s="22" customFormat="1" x14ac:dyDescent="0.25">
      <c r="A189" s="64" t="s">
        <v>69</v>
      </c>
      <c r="B189" s="12">
        <f t="shared" si="7"/>
        <v>0.26146515783204288</v>
      </c>
      <c r="C189" s="12">
        <f t="shared" si="7"/>
        <v>0.63748262854873938</v>
      </c>
      <c r="D189" s="12">
        <f t="shared" si="7"/>
        <v>4.7647409172126266E-2</v>
      </c>
      <c r="E189" s="12">
        <f t="shared" si="7"/>
        <v>1.9058963668850508E-2</v>
      </c>
      <c r="F189" s="12">
        <f t="shared" si="7"/>
        <v>5.2610680960889422E-3</v>
      </c>
      <c r="G189" s="12">
        <f t="shared" si="7"/>
        <v>2.9084772682152076E-2</v>
      </c>
      <c r="H189" s="13">
        <f t="shared" si="7"/>
        <v>1</v>
      </c>
      <c r="I189" s="10"/>
    </row>
    <row r="190" spans="1:18" s="22" customFormat="1" x14ac:dyDescent="0.25">
      <c r="A190" s="64" t="s">
        <v>70</v>
      </c>
      <c r="B190" s="12">
        <f t="shared" si="7"/>
        <v>0.25470066998054897</v>
      </c>
      <c r="C190" s="12">
        <f t="shared" si="7"/>
        <v>0.63929111735465749</v>
      </c>
      <c r="D190" s="12">
        <f t="shared" si="7"/>
        <v>4.9924357034795766E-2</v>
      </c>
      <c r="E190" s="12">
        <f t="shared" si="7"/>
        <v>1.9018802679922196E-2</v>
      </c>
      <c r="F190" s="12">
        <f t="shared" si="7"/>
        <v>5.1869461854333263E-3</v>
      </c>
      <c r="G190" s="12">
        <f t="shared" si="7"/>
        <v>3.1878106764642318E-2</v>
      </c>
      <c r="H190" s="13">
        <f t="shared" si="7"/>
        <v>1</v>
      </c>
      <c r="I190" s="10"/>
    </row>
    <row r="191" spans="1:18" s="22" customFormat="1" x14ac:dyDescent="0.25">
      <c r="A191" s="64" t="s">
        <v>71</v>
      </c>
      <c r="B191" s="12">
        <f t="shared" si="7"/>
        <v>0.27360186066180359</v>
      </c>
      <c r="C191" s="12">
        <f t="shared" si="7"/>
        <v>0.61285548155196112</v>
      </c>
      <c r="D191" s="12">
        <f t="shared" si="7"/>
        <v>5.6877048313775241E-2</v>
      </c>
      <c r="E191" s="12">
        <f t="shared" si="7"/>
        <v>2.1249603552172536E-2</v>
      </c>
      <c r="F191" s="12">
        <f t="shared" si="7"/>
        <v>5.0745321915635902E-3</v>
      </c>
      <c r="G191" s="12">
        <f t="shared" si="7"/>
        <v>3.0341473728723967E-2</v>
      </c>
      <c r="H191" s="13">
        <f t="shared" si="7"/>
        <v>1</v>
      </c>
      <c r="I191" s="10"/>
    </row>
    <row r="192" spans="1:18" s="22" customFormat="1" x14ac:dyDescent="0.25">
      <c r="A192" s="64" t="s">
        <v>72</v>
      </c>
      <c r="B192" s="12">
        <f t="shared" si="7"/>
        <v>0.23162556858989705</v>
      </c>
      <c r="C192" s="12">
        <f t="shared" si="7"/>
        <v>0.64220732583193685</v>
      </c>
      <c r="D192" s="12">
        <f t="shared" si="7"/>
        <v>5.5302848934642088E-2</v>
      </c>
      <c r="E192" s="12">
        <f t="shared" si="7"/>
        <v>2.5736174287766339E-2</v>
      </c>
      <c r="F192" s="12">
        <f t="shared" si="7"/>
        <v>6.2245630835527895E-3</v>
      </c>
      <c r="G192" s="12">
        <f t="shared" si="7"/>
        <v>3.890351927220493E-2</v>
      </c>
      <c r="H192" s="13">
        <f t="shared" si="7"/>
        <v>1</v>
      </c>
      <c r="I192" s="10"/>
    </row>
    <row r="193" spans="1:18" s="22" customFormat="1" x14ac:dyDescent="0.25">
      <c r="A193" s="64" t="s">
        <v>73</v>
      </c>
      <c r="B193" s="12">
        <f t="shared" si="7"/>
        <v>0.25800316957210778</v>
      </c>
      <c r="C193" s="12">
        <f t="shared" si="7"/>
        <v>0.61447437929212889</v>
      </c>
      <c r="D193" s="12">
        <f t="shared" si="7"/>
        <v>5.589012150026413E-2</v>
      </c>
      <c r="E193" s="12">
        <f t="shared" si="7"/>
        <v>2.451135763338616E-2</v>
      </c>
      <c r="F193" s="12">
        <f t="shared" si="7"/>
        <v>6.4447966191230853E-3</v>
      </c>
      <c r="G193" s="12">
        <f t="shared" si="7"/>
        <v>4.0676175382989961E-2</v>
      </c>
      <c r="H193" s="13">
        <f t="shared" si="7"/>
        <v>1</v>
      </c>
      <c r="I193" s="10"/>
    </row>
    <row r="194" spans="1:18" s="22" customFormat="1" x14ac:dyDescent="0.25">
      <c r="A194" s="64" t="s">
        <v>74</v>
      </c>
      <c r="B194" s="12">
        <f t="shared" si="7"/>
        <v>0.25859626529298135</v>
      </c>
      <c r="C194" s="12">
        <f t="shared" si="7"/>
        <v>0.60218931101094653</v>
      </c>
      <c r="D194" s="12">
        <f t="shared" si="7"/>
        <v>6.1944623309723119E-2</v>
      </c>
      <c r="E194" s="12">
        <f t="shared" si="7"/>
        <v>2.9491307147456534E-2</v>
      </c>
      <c r="F194" s="12">
        <f t="shared" si="7"/>
        <v>6.6967160334835798E-3</v>
      </c>
      <c r="G194" s="12">
        <f t="shared" si="7"/>
        <v>4.1081777205408884E-2</v>
      </c>
      <c r="H194" s="13">
        <f t="shared" si="7"/>
        <v>1</v>
      </c>
      <c r="I194" s="10"/>
    </row>
    <row r="195" spans="1:18" s="22" customFormat="1" x14ac:dyDescent="0.25">
      <c r="A195" s="64" t="s">
        <v>75</v>
      </c>
      <c r="B195" s="12">
        <f t="shared" si="7"/>
        <v>0.21108629975042689</v>
      </c>
      <c r="C195" s="12">
        <f t="shared" si="7"/>
        <v>0.63930119532378826</v>
      </c>
      <c r="D195" s="12">
        <f t="shared" si="7"/>
        <v>6.738473663470379E-2</v>
      </c>
      <c r="E195" s="12">
        <f t="shared" si="7"/>
        <v>2.7190332326283987E-2</v>
      </c>
      <c r="F195" s="12">
        <f t="shared" si="7"/>
        <v>7.7499014843031653E-3</v>
      </c>
      <c r="G195" s="12">
        <f t="shared" si="7"/>
        <v>4.7287534480493894E-2</v>
      </c>
      <c r="H195" s="13">
        <f t="shared" si="7"/>
        <v>1</v>
      </c>
      <c r="I195" s="10"/>
    </row>
    <row r="196" spans="1:18" s="22" customFormat="1" x14ac:dyDescent="0.25">
      <c r="A196" s="64" t="s">
        <v>76</v>
      </c>
      <c r="B196" s="12">
        <f t="shared" si="7"/>
        <v>0.17618031475060017</v>
      </c>
      <c r="C196" s="12">
        <f t="shared" si="7"/>
        <v>0.6704454521205655</v>
      </c>
      <c r="D196" s="12">
        <f t="shared" si="7"/>
        <v>7.9221125633502268E-2</v>
      </c>
      <c r="E196" s="12">
        <f t="shared" si="7"/>
        <v>2.840757535342758E-2</v>
      </c>
      <c r="F196" s="12">
        <f t="shared" si="7"/>
        <v>5.4681248332888767E-3</v>
      </c>
      <c r="G196" s="12">
        <f t="shared" si="7"/>
        <v>4.0277407308615634E-2</v>
      </c>
      <c r="H196" s="13">
        <f t="shared" si="7"/>
        <v>1</v>
      </c>
      <c r="I196" s="10"/>
    </row>
    <row r="197" spans="1:18" s="22" customFormat="1" ht="15.75" thickBot="1" x14ac:dyDescent="0.3">
      <c r="A197" s="64" t="s">
        <v>77</v>
      </c>
      <c r="B197" s="12">
        <f t="shared" si="7"/>
        <v>0.16145566376217324</v>
      </c>
      <c r="C197" s="12">
        <f t="shared" si="7"/>
        <v>0.65556125064069704</v>
      </c>
      <c r="D197" s="12">
        <f t="shared" si="7"/>
        <v>9.5677430377584138E-2</v>
      </c>
      <c r="E197" s="12">
        <f t="shared" si="7"/>
        <v>3.7416709379805228E-2</v>
      </c>
      <c r="F197" s="12">
        <f t="shared" si="7"/>
        <v>9.3968904835127279E-3</v>
      </c>
      <c r="G197" s="12">
        <f t="shared" si="7"/>
        <v>4.0492055356227574E-2</v>
      </c>
      <c r="H197" s="13">
        <f t="shared" si="7"/>
        <v>1</v>
      </c>
      <c r="I197" s="10"/>
    </row>
    <row r="198" spans="1:18" s="22" customFormat="1" ht="15.75" thickBot="1" x14ac:dyDescent="0.3">
      <c r="A198" s="216" t="s">
        <v>78</v>
      </c>
      <c r="B198" s="217"/>
      <c r="C198" s="217"/>
      <c r="D198" s="217"/>
      <c r="E198" s="217"/>
      <c r="F198" s="217"/>
      <c r="G198" s="217"/>
      <c r="H198" s="217"/>
      <c r="I198" s="10"/>
      <c r="L198" s="11"/>
      <c r="R198" s="48"/>
    </row>
    <row r="199" spans="1:18" s="22" customFormat="1" x14ac:dyDescent="0.25">
      <c r="A199" s="49"/>
      <c r="B199" s="49"/>
      <c r="C199" s="49"/>
      <c r="D199" s="49"/>
      <c r="E199" s="49"/>
      <c r="F199" s="49"/>
      <c r="G199" s="49"/>
      <c r="H199" s="49"/>
      <c r="I199" s="10"/>
      <c r="L199" s="11"/>
      <c r="R199" s="48"/>
    </row>
    <row r="200" spans="1:18" s="22" customFormat="1" x14ac:dyDescent="0.25">
      <c r="A200" s="209" t="s">
        <v>101</v>
      </c>
      <c r="B200" s="209"/>
      <c r="C200" s="209"/>
      <c r="D200" s="209"/>
      <c r="E200" s="209"/>
      <c r="F200" s="209"/>
      <c r="G200" s="209"/>
      <c r="H200" s="209"/>
      <c r="I200" s="10"/>
    </row>
    <row r="201" spans="1:18" s="22" customFormat="1" x14ac:dyDescent="0.25">
      <c r="A201" s="64" t="s">
        <v>61</v>
      </c>
      <c r="B201" s="12">
        <v>2.7482420111362871E-2</v>
      </c>
      <c r="C201" s="12">
        <v>-1.8425077021259506E-2</v>
      </c>
      <c r="D201" s="12">
        <v>-7.9385079520452456E-3</v>
      </c>
      <c r="E201" s="12">
        <v>2.7518643533263783E-3</v>
      </c>
      <c r="F201" s="12">
        <v>-1.9971229528559925E-5</v>
      </c>
      <c r="G201" s="12">
        <v>-3.8507282618559166E-3</v>
      </c>
      <c r="H201" s="13">
        <v>0</v>
      </c>
      <c r="I201" s="10"/>
    </row>
    <row r="202" spans="1:18" s="22" customFormat="1" x14ac:dyDescent="0.25">
      <c r="A202" s="64" t="s">
        <v>62</v>
      </c>
      <c r="B202" s="12">
        <v>6.1694451771131226E-2</v>
      </c>
      <c r="C202" s="12">
        <v>-4.5280854811367011E-2</v>
      </c>
      <c r="D202" s="12">
        <v>1.4715204515281452E-3</v>
      </c>
      <c r="E202" s="12">
        <v>-4.3839676285644669E-3</v>
      </c>
      <c r="F202" s="12">
        <v>6.1363712189837268E-4</v>
      </c>
      <c r="G202" s="12">
        <v>-1.4114786904626263E-2</v>
      </c>
      <c r="H202" s="13">
        <v>0</v>
      </c>
      <c r="I202" s="10"/>
    </row>
    <row r="203" spans="1:18" s="22" customFormat="1" x14ac:dyDescent="0.25">
      <c r="A203" s="64" t="s">
        <v>63</v>
      </c>
      <c r="B203" s="12">
        <v>3.7896234786625349E-2</v>
      </c>
      <c r="C203" s="12">
        <v>-3.5105398051414771E-2</v>
      </c>
      <c r="D203" s="12">
        <v>3.2473338348561268E-3</v>
      </c>
      <c r="E203" s="12">
        <v>-2.1679147482684385E-3</v>
      </c>
      <c r="F203" s="12">
        <v>-2.0779053785956081E-3</v>
      </c>
      <c r="G203" s="12">
        <v>-1.7923504432026463E-3</v>
      </c>
      <c r="H203" s="13">
        <v>0</v>
      </c>
      <c r="I203" s="10"/>
    </row>
    <row r="204" spans="1:18" s="22" customFormat="1" x14ac:dyDescent="0.25">
      <c r="A204" s="64" t="s">
        <v>64</v>
      </c>
      <c r="B204" s="12">
        <v>9.8016169208863246E-3</v>
      </c>
      <c r="C204" s="12">
        <v>-8.677185816268973E-3</v>
      </c>
      <c r="D204" s="12">
        <v>-7.8685742900368588E-3</v>
      </c>
      <c r="E204" s="12">
        <v>-5.6706513241619981E-4</v>
      </c>
      <c r="F204" s="12">
        <v>1.1437548161226689E-4</v>
      </c>
      <c r="G204" s="12">
        <v>7.1968328362233928E-3</v>
      </c>
      <c r="H204" s="13">
        <v>0</v>
      </c>
      <c r="I204" s="10"/>
    </row>
    <row r="205" spans="1:18" s="22" customFormat="1" x14ac:dyDescent="0.25">
      <c r="A205" s="64" t="s">
        <v>65</v>
      </c>
      <c r="B205" s="12">
        <v>-1.9963576534365757E-2</v>
      </c>
      <c r="C205" s="12">
        <v>-2.7231775868202801E-3</v>
      </c>
      <c r="D205" s="12">
        <v>1.6141974512213664E-2</v>
      </c>
      <c r="E205" s="12">
        <v>4.541258282342614E-3</v>
      </c>
      <c r="F205" s="12">
        <v>2.570986347966442E-3</v>
      </c>
      <c r="G205" s="12">
        <v>-5.6746502133663348E-4</v>
      </c>
      <c r="H205" s="13">
        <v>0</v>
      </c>
      <c r="I205" s="10"/>
    </row>
    <row r="206" spans="1:18" s="22" customFormat="1" x14ac:dyDescent="0.25">
      <c r="A206" s="64" t="s">
        <v>66</v>
      </c>
      <c r="B206" s="12">
        <f t="shared" ref="B206:H215" si="8">B188-B187</f>
        <v>-2.8401765245167077E-2</v>
      </c>
      <c r="C206" s="12">
        <f t="shared" si="8"/>
        <v>2.0295499368884196E-2</v>
      </c>
      <c r="D206" s="12">
        <f t="shared" si="8"/>
        <v>-4.0483411651850987E-4</v>
      </c>
      <c r="E206" s="12">
        <f t="shared" si="8"/>
        <v>3.2828043755391348E-3</v>
      </c>
      <c r="F206" s="12">
        <f t="shared" si="8"/>
        <v>-7.4417019548014222E-4</v>
      </c>
      <c r="G206" s="12">
        <f t="shared" si="8"/>
        <v>5.9724658127423523E-3</v>
      </c>
      <c r="H206" s="13">
        <f t="shared" si="8"/>
        <v>0</v>
      </c>
      <c r="I206" s="10"/>
    </row>
    <row r="207" spans="1:18" s="22" customFormat="1" x14ac:dyDescent="0.25">
      <c r="A207" s="64" t="s">
        <v>69</v>
      </c>
      <c r="B207" s="12">
        <f t="shared" si="8"/>
        <v>-6.476237747793212E-3</v>
      </c>
      <c r="C207" s="12">
        <f t="shared" si="8"/>
        <v>1.0961645186434943E-2</v>
      </c>
      <c r="D207" s="12">
        <f t="shared" si="8"/>
        <v>-3.0763164600829118E-5</v>
      </c>
      <c r="E207" s="12">
        <f t="shared" si="8"/>
        <v>-1.1794271928331282E-3</v>
      </c>
      <c r="F207" s="12">
        <f t="shared" si="8"/>
        <v>-5.7454153887505095E-4</v>
      </c>
      <c r="G207" s="12">
        <f t="shared" si="8"/>
        <v>-2.7006755423326541E-3</v>
      </c>
      <c r="H207" s="13">
        <f t="shared" si="8"/>
        <v>0</v>
      </c>
      <c r="I207" s="10"/>
    </row>
    <row r="208" spans="1:18" s="22" customFormat="1" x14ac:dyDescent="0.25">
      <c r="A208" s="64" t="s">
        <v>70</v>
      </c>
      <c r="B208" s="12">
        <f t="shared" si="8"/>
        <v>-6.7644878514939166E-3</v>
      </c>
      <c r="C208" s="12">
        <f t="shared" si="8"/>
        <v>1.808488805918107E-3</v>
      </c>
      <c r="D208" s="12">
        <f t="shared" si="8"/>
        <v>2.2769478626694997E-3</v>
      </c>
      <c r="E208" s="12">
        <f t="shared" si="8"/>
        <v>-4.0160988928311658E-5</v>
      </c>
      <c r="F208" s="12">
        <f t="shared" si="8"/>
        <v>-7.4121910655615929E-5</v>
      </c>
      <c r="G208" s="12">
        <f t="shared" si="8"/>
        <v>2.7933340824902418E-3</v>
      </c>
      <c r="H208" s="13">
        <f t="shared" si="8"/>
        <v>0</v>
      </c>
      <c r="I208" s="10"/>
    </row>
    <row r="209" spans="1:18" s="22" customFormat="1" x14ac:dyDescent="0.25">
      <c r="A209" s="64" t="s">
        <v>71</v>
      </c>
      <c r="B209" s="12">
        <f t="shared" si="8"/>
        <v>1.890119068125462E-2</v>
      </c>
      <c r="C209" s="12">
        <f t="shared" si="8"/>
        <v>-2.6435635802696367E-2</v>
      </c>
      <c r="D209" s="12">
        <f t="shared" si="8"/>
        <v>6.9526912789794754E-3</v>
      </c>
      <c r="E209" s="12">
        <f t="shared" si="8"/>
        <v>2.2308008722503395E-3</v>
      </c>
      <c r="F209" s="12">
        <f t="shared" si="8"/>
        <v>-1.1241399386973609E-4</v>
      </c>
      <c r="G209" s="12">
        <f t="shared" si="8"/>
        <v>-1.5366330359183507E-3</v>
      </c>
      <c r="H209" s="13">
        <f t="shared" si="8"/>
        <v>0</v>
      </c>
      <c r="I209" s="10"/>
    </row>
    <row r="210" spans="1:18" s="22" customFormat="1" x14ac:dyDescent="0.25">
      <c r="A210" s="64" t="s">
        <v>72</v>
      </c>
      <c r="B210" s="12">
        <f t="shared" si="8"/>
        <v>-4.1976292071906535E-2</v>
      </c>
      <c r="C210" s="12">
        <f t="shared" si="8"/>
        <v>2.9351844279975725E-2</v>
      </c>
      <c r="D210" s="12">
        <f t="shared" si="8"/>
        <v>-1.5741993791331538E-3</v>
      </c>
      <c r="E210" s="12">
        <f t="shared" si="8"/>
        <v>4.4865707355938034E-3</v>
      </c>
      <c r="F210" s="12">
        <f t="shared" si="8"/>
        <v>1.1500308919891993E-3</v>
      </c>
      <c r="G210" s="12">
        <f t="shared" si="8"/>
        <v>8.5620455434809624E-3</v>
      </c>
      <c r="H210" s="13">
        <f t="shared" si="8"/>
        <v>0</v>
      </c>
      <c r="I210" s="10"/>
    </row>
    <row r="211" spans="1:18" s="22" customFormat="1" x14ac:dyDescent="0.25">
      <c r="A211" s="64" t="s">
        <v>73</v>
      </c>
      <c r="B211" s="12">
        <f t="shared" si="8"/>
        <v>2.637760098221073E-2</v>
      </c>
      <c r="C211" s="12">
        <f t="shared" si="8"/>
        <v>-2.7732946539807957E-2</v>
      </c>
      <c r="D211" s="12">
        <f t="shared" si="8"/>
        <v>5.8727256562204205E-4</v>
      </c>
      <c r="E211" s="12">
        <f t="shared" si="8"/>
        <v>-1.2248166543801786E-3</v>
      </c>
      <c r="F211" s="12">
        <f t="shared" si="8"/>
        <v>2.2023353557029581E-4</v>
      </c>
      <c r="G211" s="12">
        <f t="shared" si="8"/>
        <v>1.7726561107850314E-3</v>
      </c>
      <c r="H211" s="13">
        <f t="shared" si="8"/>
        <v>0</v>
      </c>
      <c r="I211" s="10"/>
    </row>
    <row r="212" spans="1:18" s="22" customFormat="1" x14ac:dyDescent="0.25">
      <c r="A212" s="64" t="s">
        <v>74</v>
      </c>
      <c r="B212" s="12">
        <f t="shared" si="8"/>
        <v>5.9309572087357099E-4</v>
      </c>
      <c r="C212" s="12">
        <f t="shared" si="8"/>
        <v>-1.2285068281182365E-2</v>
      </c>
      <c r="D212" s="12">
        <f t="shared" si="8"/>
        <v>6.0545018094589897E-3</v>
      </c>
      <c r="E212" s="12">
        <f t="shared" si="8"/>
        <v>4.979949514070374E-3</v>
      </c>
      <c r="F212" s="12">
        <f t="shared" si="8"/>
        <v>2.5191941436049445E-4</v>
      </c>
      <c r="G212" s="12">
        <f t="shared" si="8"/>
        <v>4.0560182241892312E-4</v>
      </c>
      <c r="H212" s="13">
        <f t="shared" si="8"/>
        <v>0</v>
      </c>
      <c r="I212" s="10"/>
    </row>
    <row r="213" spans="1:18" s="22" customFormat="1" x14ac:dyDescent="0.25">
      <c r="A213" s="64" t="s">
        <v>75</v>
      </c>
      <c r="B213" s="12">
        <f t="shared" si="8"/>
        <v>-4.7509965542554461E-2</v>
      </c>
      <c r="C213" s="12">
        <f t="shared" si="8"/>
        <v>3.7111884312841736E-2</v>
      </c>
      <c r="D213" s="12">
        <f t="shared" si="8"/>
        <v>5.4401133249806707E-3</v>
      </c>
      <c r="E213" s="12">
        <f t="shared" si="8"/>
        <v>-2.3009748211725474E-3</v>
      </c>
      <c r="F213" s="12">
        <f t="shared" si="8"/>
        <v>1.0531854508195855E-3</v>
      </c>
      <c r="G213" s="12">
        <f t="shared" si="8"/>
        <v>6.2057572750850096E-3</v>
      </c>
      <c r="H213" s="13">
        <f t="shared" si="8"/>
        <v>0</v>
      </c>
      <c r="I213" s="10"/>
    </row>
    <row r="214" spans="1:18" s="22" customFormat="1" x14ac:dyDescent="0.25">
      <c r="A214" s="64" t="s">
        <v>76</v>
      </c>
      <c r="B214" s="12">
        <f t="shared" si="8"/>
        <v>-3.4905984999826722E-2</v>
      </c>
      <c r="C214" s="12">
        <f t="shared" si="8"/>
        <v>3.1144256796777237E-2</v>
      </c>
      <c r="D214" s="12">
        <f t="shared" si="8"/>
        <v>1.1836388998798478E-2</v>
      </c>
      <c r="E214" s="12">
        <f t="shared" si="8"/>
        <v>1.2172430271435927E-3</v>
      </c>
      <c r="F214" s="12">
        <f t="shared" si="8"/>
        <v>-2.2817766510142886E-3</v>
      </c>
      <c r="G214" s="12">
        <f t="shared" si="8"/>
        <v>-7.0101271718782596E-3</v>
      </c>
      <c r="H214" s="13">
        <f t="shared" si="8"/>
        <v>0</v>
      </c>
      <c r="I214" s="10"/>
    </row>
    <row r="215" spans="1:18" s="22" customFormat="1" ht="15.75" thickBot="1" x14ac:dyDescent="0.3">
      <c r="A215" s="64" t="s">
        <v>77</v>
      </c>
      <c r="B215" s="12">
        <f t="shared" si="8"/>
        <v>-1.4724650988426929E-2</v>
      </c>
      <c r="C215" s="12">
        <f t="shared" si="8"/>
        <v>-1.4884201479868464E-2</v>
      </c>
      <c r="D215" s="12">
        <f t="shared" si="8"/>
        <v>1.645630474408187E-2</v>
      </c>
      <c r="E215" s="12">
        <f t="shared" si="8"/>
        <v>9.0091340263776486E-3</v>
      </c>
      <c r="F215" s="12">
        <f t="shared" si="8"/>
        <v>3.9287656502238512E-3</v>
      </c>
      <c r="G215" s="12">
        <f t="shared" si="8"/>
        <v>2.1464804761194001E-4</v>
      </c>
      <c r="H215" s="13">
        <f t="shared" si="8"/>
        <v>0</v>
      </c>
      <c r="I215" s="10"/>
    </row>
    <row r="216" spans="1:18" s="22" customFormat="1" ht="15.75" thickBot="1" x14ac:dyDescent="0.3">
      <c r="A216" s="216" t="s">
        <v>78</v>
      </c>
      <c r="B216" s="217"/>
      <c r="C216" s="217"/>
      <c r="D216" s="217"/>
      <c r="E216" s="217"/>
      <c r="F216" s="217"/>
      <c r="G216" s="217"/>
      <c r="H216" s="217"/>
      <c r="I216" s="10"/>
      <c r="L216" s="11"/>
      <c r="R216" s="48"/>
    </row>
    <row r="217" spans="1:18" s="22" customFormat="1" x14ac:dyDescent="0.25">
      <c r="A217" s="49"/>
      <c r="B217" s="49"/>
      <c r="C217" s="49"/>
      <c r="D217" s="49"/>
      <c r="E217" s="49"/>
      <c r="F217" s="49"/>
      <c r="G217" s="49"/>
      <c r="H217" s="49"/>
      <c r="I217" s="10"/>
      <c r="L217" s="11"/>
      <c r="R217" s="48"/>
    </row>
    <row r="218" spans="1:18" s="22" customFormat="1" ht="30" customHeight="1" x14ac:dyDescent="0.25">
      <c r="A218" s="35" t="str">
        <f>+A144</f>
        <v xml:space="preserve">Note 1: 2019-2020* data is for the period 1 July 2019 to 27 March 2020 due to discontinuation of Form EX01 on 27 March 2020. </v>
      </c>
      <c r="B218" s="86"/>
      <c r="C218" s="86"/>
      <c r="D218" s="86"/>
      <c r="E218" s="86"/>
      <c r="F218" s="86"/>
      <c r="G218" s="86"/>
      <c r="H218" s="86"/>
      <c r="I218" s="10"/>
    </row>
    <row r="219" spans="1:18" s="22" customFormat="1" ht="36" customHeight="1" x14ac:dyDescent="0.25">
      <c r="A219" s="223" t="str">
        <f>+A145</f>
        <v>Note 2: Amendments to the external administrator report implemented 29 September 2006 created a new category for 'Not applicable'. Prior to this amendment a registered liquidator was not required to provide a response to the question. Where this occurred we have recorded this response as 'Not applicable' to reconcile to the total number of initial external administrators' reports.</v>
      </c>
      <c r="B219" s="223"/>
      <c r="C219" s="223"/>
      <c r="D219" s="223"/>
      <c r="E219" s="223"/>
      <c r="F219" s="223"/>
      <c r="G219" s="223"/>
      <c r="H219" s="223"/>
      <c r="I219" s="10"/>
    </row>
    <row r="220" spans="1:18" s="22" customFormat="1" x14ac:dyDescent="0.25">
      <c r="I220" s="10"/>
    </row>
    <row r="221" spans="1:18" s="22" customFormat="1" ht="24" customHeight="1" x14ac:dyDescent="0.25">
      <c r="A221" s="236" t="s">
        <v>317</v>
      </c>
      <c r="B221" s="236"/>
      <c r="C221" s="236"/>
      <c r="D221" s="236"/>
      <c r="E221" s="236"/>
      <c r="F221" s="236"/>
      <c r="G221" s="236"/>
      <c r="H221" s="236"/>
      <c r="I221" s="2"/>
      <c r="J221" s="2"/>
    </row>
    <row r="222" spans="1:18" s="22" customFormat="1" x14ac:dyDescent="0.25">
      <c r="A222" s="64"/>
      <c r="H222" s="10"/>
    </row>
    <row r="223" spans="1:18" s="22" customFormat="1" x14ac:dyDescent="0.25">
      <c r="A223" s="64"/>
      <c r="H223" s="10"/>
    </row>
    <row r="224" spans="1:18" s="22" customFormat="1" x14ac:dyDescent="0.25">
      <c r="A224" s="64"/>
      <c r="H224" s="10"/>
    </row>
    <row r="225" spans="1:9" s="22" customFormat="1" x14ac:dyDescent="0.25">
      <c r="A225" s="64"/>
      <c r="H225" s="10"/>
    </row>
    <row r="226" spans="1:9" s="22" customFormat="1" x14ac:dyDescent="0.25">
      <c r="A226" s="64"/>
      <c r="H226" s="10"/>
    </row>
    <row r="227" spans="1:9" s="22" customFormat="1" x14ac:dyDescent="0.25">
      <c r="A227" s="64"/>
      <c r="H227" s="10"/>
    </row>
    <row r="228" spans="1:9" s="22" customFormat="1" x14ac:dyDescent="0.25">
      <c r="A228" s="64"/>
      <c r="H228" s="10"/>
    </row>
    <row r="229" spans="1:9" s="22" customFormat="1" x14ac:dyDescent="0.25">
      <c r="A229" s="64"/>
      <c r="H229" s="10"/>
    </row>
    <row r="230" spans="1:9" s="22" customFormat="1" x14ac:dyDescent="0.25">
      <c r="A230" s="64"/>
      <c r="H230" s="10"/>
    </row>
    <row r="231" spans="1:9" s="22" customFormat="1" x14ac:dyDescent="0.25">
      <c r="A231" s="64"/>
      <c r="H231" s="10"/>
    </row>
    <row r="232" spans="1:9" s="22" customFormat="1" x14ac:dyDescent="0.25">
      <c r="A232" s="64"/>
      <c r="H232" s="10"/>
    </row>
    <row r="233" spans="1:9" s="22" customFormat="1" x14ac:dyDescent="0.25">
      <c r="A233" s="64"/>
      <c r="H233" s="10"/>
    </row>
    <row r="234" spans="1:9" s="22" customFormat="1" x14ac:dyDescent="0.25">
      <c r="A234" s="64"/>
      <c r="H234" s="10"/>
    </row>
    <row r="235" spans="1:9" s="22" customFormat="1" x14ac:dyDescent="0.25">
      <c r="A235" s="64"/>
      <c r="H235" s="10"/>
    </row>
    <row r="236" spans="1:9" s="22" customFormat="1" x14ac:dyDescent="0.25">
      <c r="A236" s="64"/>
      <c r="H236" s="10"/>
    </row>
    <row r="237" spans="1:9" s="22" customFormat="1" x14ac:dyDescent="0.25">
      <c r="A237" s="64"/>
      <c r="H237" s="10"/>
    </row>
    <row r="238" spans="1:9" s="22" customFormat="1" ht="25.5" customHeight="1" x14ac:dyDescent="0.25">
      <c r="A238" s="236" t="s">
        <v>318</v>
      </c>
      <c r="B238" s="236"/>
      <c r="C238" s="236"/>
      <c r="D238" s="236"/>
      <c r="E238" s="236"/>
      <c r="F238" s="236"/>
      <c r="G238" s="236"/>
      <c r="H238" s="236"/>
    </row>
    <row r="239" spans="1:9" s="22" customFormat="1" ht="15" customHeight="1" x14ac:dyDescent="0.25">
      <c r="A239" s="2"/>
      <c r="B239" s="214" t="s">
        <v>319</v>
      </c>
      <c r="C239" s="214"/>
      <c r="D239" s="214"/>
      <c r="E239" s="214"/>
      <c r="F239" s="214"/>
      <c r="G239" s="214"/>
      <c r="H239" s="214"/>
    </row>
    <row r="240" spans="1:9" s="22" customFormat="1" ht="27.6" customHeight="1" x14ac:dyDescent="0.25">
      <c r="A240" s="86" t="s">
        <v>44</v>
      </c>
      <c r="B240" s="15">
        <v>0</v>
      </c>
      <c r="C240" s="9" t="s">
        <v>300</v>
      </c>
      <c r="D240" s="9" t="s">
        <v>188</v>
      </c>
      <c r="E240" s="9" t="s">
        <v>189</v>
      </c>
      <c r="F240" s="9" t="s">
        <v>301</v>
      </c>
      <c r="G240" s="9" t="s">
        <v>232</v>
      </c>
      <c r="H240" s="47" t="s">
        <v>94</v>
      </c>
      <c r="I240" s="9"/>
    </row>
    <row r="241" spans="1:9" s="22" customFormat="1" x14ac:dyDescent="0.25">
      <c r="A241" s="215" t="s">
        <v>55</v>
      </c>
      <c r="B241" s="215"/>
      <c r="C241" s="215"/>
      <c r="D241" s="215"/>
      <c r="E241" s="215"/>
      <c r="F241" s="215"/>
      <c r="G241" s="215"/>
      <c r="H241" s="215"/>
      <c r="I241" s="9"/>
    </row>
    <row r="242" spans="1:9" s="22" customFormat="1" x14ac:dyDescent="0.25">
      <c r="A242" s="64" t="s">
        <v>56</v>
      </c>
      <c r="B242" s="10">
        <v>1683</v>
      </c>
      <c r="C242" s="10">
        <v>26</v>
      </c>
      <c r="D242" s="10">
        <v>11</v>
      </c>
      <c r="E242" s="10">
        <v>6</v>
      </c>
      <c r="F242" s="10">
        <v>6</v>
      </c>
      <c r="G242" s="10">
        <v>2916</v>
      </c>
      <c r="H242" s="11">
        <v>4648</v>
      </c>
      <c r="I242" s="10"/>
    </row>
    <row r="243" spans="1:9" s="22" customFormat="1" x14ac:dyDescent="0.25">
      <c r="A243" s="64" t="s">
        <v>61</v>
      </c>
      <c r="B243" s="10">
        <v>2254</v>
      </c>
      <c r="C243" s="10">
        <v>33</v>
      </c>
      <c r="D243" s="10">
        <v>11</v>
      </c>
      <c r="E243" s="10">
        <v>6</v>
      </c>
      <c r="F243" s="10">
        <v>6</v>
      </c>
      <c r="G243" s="10">
        <v>3475</v>
      </c>
      <c r="H243" s="11">
        <v>5785</v>
      </c>
      <c r="I243" s="10"/>
    </row>
    <row r="244" spans="1:9" s="22" customFormat="1" x14ac:dyDescent="0.25">
      <c r="A244" s="64" t="s">
        <v>62</v>
      </c>
      <c r="B244" s="10">
        <v>2653</v>
      </c>
      <c r="C244" s="10">
        <v>29</v>
      </c>
      <c r="D244" s="10">
        <v>9</v>
      </c>
      <c r="E244" s="10">
        <v>11</v>
      </c>
      <c r="F244" s="10">
        <v>8</v>
      </c>
      <c r="G244" s="10">
        <v>4155</v>
      </c>
      <c r="H244" s="11">
        <v>6865</v>
      </c>
      <c r="I244" s="10"/>
    </row>
    <row r="245" spans="1:9" s="22" customFormat="1" x14ac:dyDescent="0.25">
      <c r="A245" s="64" t="s">
        <v>63</v>
      </c>
      <c r="B245" s="10">
        <v>1671</v>
      </c>
      <c r="C245" s="10">
        <v>26</v>
      </c>
      <c r="D245" s="10">
        <v>21</v>
      </c>
      <c r="E245" s="10">
        <v>7</v>
      </c>
      <c r="F245" s="10">
        <v>14</v>
      </c>
      <c r="G245" s="10">
        <v>5194</v>
      </c>
      <c r="H245" s="11">
        <v>6933</v>
      </c>
      <c r="I245" s="10"/>
    </row>
    <row r="246" spans="1:9" s="22" customFormat="1" x14ac:dyDescent="0.25">
      <c r="A246" s="64" t="s">
        <v>64</v>
      </c>
      <c r="B246" s="10">
        <v>1061</v>
      </c>
      <c r="C246" s="10">
        <v>33</v>
      </c>
      <c r="D246" s="10">
        <v>30</v>
      </c>
      <c r="E246" s="10">
        <v>18</v>
      </c>
      <c r="F246" s="10">
        <v>34</v>
      </c>
      <c r="G246" s="10">
        <v>6557</v>
      </c>
      <c r="H246" s="11">
        <v>7733</v>
      </c>
      <c r="I246" s="10"/>
    </row>
    <row r="247" spans="1:9" s="22" customFormat="1" x14ac:dyDescent="0.25">
      <c r="A247" s="64" t="s">
        <v>65</v>
      </c>
      <c r="B247" s="10">
        <v>937</v>
      </c>
      <c r="C247" s="10">
        <v>36</v>
      </c>
      <c r="D247" s="10">
        <v>22</v>
      </c>
      <c r="E247" s="10">
        <v>14</v>
      </c>
      <c r="F247" s="10">
        <v>23</v>
      </c>
      <c r="G247" s="10">
        <v>6871</v>
      </c>
      <c r="H247" s="11">
        <v>7903</v>
      </c>
      <c r="I247" s="10"/>
    </row>
    <row r="248" spans="1:9" s="22" customFormat="1" x14ac:dyDescent="0.25">
      <c r="A248" s="64" t="s">
        <v>66</v>
      </c>
      <c r="B248" s="10">
        <v>854</v>
      </c>
      <c r="C248" s="10">
        <v>43</v>
      </c>
      <c r="D248" s="10">
        <v>17</v>
      </c>
      <c r="E248" s="10">
        <v>26</v>
      </c>
      <c r="F248" s="10">
        <v>23</v>
      </c>
      <c r="G248" s="10">
        <v>7091</v>
      </c>
      <c r="H248" s="11">
        <f t="shared" ref="H248:H255" si="9">SUM(B248:G248)</f>
        <v>8054</v>
      </c>
      <c r="I248" s="10"/>
    </row>
    <row r="249" spans="1:9" s="22" customFormat="1" x14ac:dyDescent="0.25">
      <c r="A249" s="64" t="s">
        <v>69</v>
      </c>
      <c r="B249" s="10">
        <v>1066</v>
      </c>
      <c r="C249" s="10">
        <v>45</v>
      </c>
      <c r="D249" s="10">
        <v>27</v>
      </c>
      <c r="E249" s="10">
        <v>24</v>
      </c>
      <c r="F249" s="10">
        <v>20</v>
      </c>
      <c r="G249" s="10">
        <v>8892</v>
      </c>
      <c r="H249" s="11">
        <f t="shared" si="9"/>
        <v>10074</v>
      </c>
      <c r="I249" s="10"/>
    </row>
    <row r="250" spans="1:9" s="22" customFormat="1" x14ac:dyDescent="0.25">
      <c r="A250" s="64" t="s">
        <v>70</v>
      </c>
      <c r="B250" s="10">
        <v>822</v>
      </c>
      <c r="C250" s="10">
        <v>32</v>
      </c>
      <c r="D250" s="10">
        <v>22</v>
      </c>
      <c r="E250" s="10">
        <v>35</v>
      </c>
      <c r="F250" s="10">
        <v>28</v>
      </c>
      <c r="G250" s="10">
        <v>8315</v>
      </c>
      <c r="H250" s="11">
        <f t="shared" si="9"/>
        <v>9254</v>
      </c>
      <c r="I250" s="10"/>
    </row>
    <row r="251" spans="1:9" s="22" customFormat="1" x14ac:dyDescent="0.25">
      <c r="A251" s="64" t="s">
        <v>71</v>
      </c>
      <c r="B251" s="10">
        <v>890</v>
      </c>
      <c r="C251" s="10">
        <v>33</v>
      </c>
      <c r="D251" s="10">
        <v>18</v>
      </c>
      <c r="E251" s="10">
        <v>11</v>
      </c>
      <c r="F251" s="10">
        <v>19</v>
      </c>
      <c r="G251" s="10">
        <v>8488</v>
      </c>
      <c r="H251" s="11">
        <f t="shared" si="9"/>
        <v>9459</v>
      </c>
      <c r="I251" s="10"/>
    </row>
    <row r="252" spans="1:9" s="22" customFormat="1" x14ac:dyDescent="0.25">
      <c r="A252" s="64" t="s">
        <v>72</v>
      </c>
      <c r="B252" s="10">
        <v>823</v>
      </c>
      <c r="C252" s="10">
        <v>22</v>
      </c>
      <c r="D252" s="10">
        <v>12</v>
      </c>
      <c r="E252" s="10">
        <v>18</v>
      </c>
      <c r="F252" s="10">
        <v>18</v>
      </c>
      <c r="G252" s="10">
        <v>7461</v>
      </c>
      <c r="H252" s="11">
        <f t="shared" si="9"/>
        <v>8354</v>
      </c>
      <c r="I252" s="10"/>
    </row>
    <row r="253" spans="1:9" s="22" customFormat="1" x14ac:dyDescent="0.25">
      <c r="A253" s="64" t="s">
        <v>73</v>
      </c>
      <c r="B253" s="10">
        <v>876</v>
      </c>
      <c r="C253" s="10">
        <v>39</v>
      </c>
      <c r="D253" s="10">
        <v>8</v>
      </c>
      <c r="E253" s="10">
        <v>11</v>
      </c>
      <c r="F253" s="10">
        <v>13</v>
      </c>
      <c r="G253" s="10">
        <v>8518</v>
      </c>
      <c r="H253" s="11">
        <f t="shared" si="9"/>
        <v>9465</v>
      </c>
      <c r="I253" s="10"/>
    </row>
    <row r="254" spans="1:9" s="22" customFormat="1" x14ac:dyDescent="0.25">
      <c r="A254" s="64" t="s">
        <v>74</v>
      </c>
      <c r="B254" s="10">
        <v>704</v>
      </c>
      <c r="C254" s="10">
        <v>32</v>
      </c>
      <c r="D254" s="10">
        <v>6</v>
      </c>
      <c r="E254" s="10">
        <v>6</v>
      </c>
      <c r="F254" s="10">
        <v>14</v>
      </c>
      <c r="G254" s="10">
        <v>7003</v>
      </c>
      <c r="H254" s="11">
        <f t="shared" si="9"/>
        <v>7765</v>
      </c>
      <c r="I254" s="10"/>
    </row>
    <row r="255" spans="1:9" s="22" customFormat="1" x14ac:dyDescent="0.25">
      <c r="A255" s="64" t="s">
        <v>75</v>
      </c>
      <c r="B255" s="10">
        <v>660</v>
      </c>
      <c r="C255" s="10">
        <v>22</v>
      </c>
      <c r="D255" s="10">
        <v>7</v>
      </c>
      <c r="E255" s="10">
        <v>3</v>
      </c>
      <c r="F255" s="10">
        <v>13</v>
      </c>
      <c r="G255" s="10">
        <v>6908</v>
      </c>
      <c r="H255" s="11">
        <f t="shared" si="9"/>
        <v>7613</v>
      </c>
      <c r="I255" s="10"/>
    </row>
    <row r="256" spans="1:9" s="22" customFormat="1" x14ac:dyDescent="0.25">
      <c r="A256" s="64" t="s">
        <v>76</v>
      </c>
      <c r="B256" s="10">
        <v>768</v>
      </c>
      <c r="C256" s="10">
        <v>35</v>
      </c>
      <c r="D256" s="10">
        <v>9</v>
      </c>
      <c r="E256" s="10">
        <v>3</v>
      </c>
      <c r="F256" s="10">
        <v>7</v>
      </c>
      <c r="G256" s="10">
        <v>6676</v>
      </c>
      <c r="H256" s="11">
        <v>7498</v>
      </c>
      <c r="I256" s="10"/>
    </row>
    <row r="257" spans="1:18" s="22" customFormat="1" ht="15.75" thickBot="1" x14ac:dyDescent="0.3">
      <c r="A257" s="64" t="s">
        <v>77</v>
      </c>
      <c r="B257" s="10">
        <v>557</v>
      </c>
      <c r="C257" s="10">
        <v>17</v>
      </c>
      <c r="D257" s="10">
        <v>5</v>
      </c>
      <c r="E257" s="10">
        <v>5</v>
      </c>
      <c r="F257" s="10">
        <v>7</v>
      </c>
      <c r="G257" s="10">
        <v>5262</v>
      </c>
      <c r="H257" s="11">
        <f>SUM(B257:G257)</f>
        <v>5853</v>
      </c>
      <c r="I257" s="10"/>
    </row>
    <row r="258" spans="1:18" s="22" customFormat="1" ht="15.75" thickBot="1" x14ac:dyDescent="0.3">
      <c r="A258" s="216" t="s">
        <v>78</v>
      </c>
      <c r="B258" s="217"/>
      <c r="C258" s="217"/>
      <c r="D258" s="217"/>
      <c r="E258" s="217"/>
      <c r="F258" s="217"/>
      <c r="G258" s="217"/>
      <c r="H258" s="217"/>
      <c r="I258" s="10"/>
      <c r="L258" s="11"/>
      <c r="R258" s="48"/>
    </row>
    <row r="259" spans="1:18" s="22" customFormat="1" x14ac:dyDescent="0.25">
      <c r="A259" s="49"/>
      <c r="B259" s="49"/>
      <c r="C259" s="49"/>
      <c r="D259" s="49"/>
      <c r="E259" s="49"/>
      <c r="F259" s="49"/>
      <c r="G259" s="49"/>
      <c r="H259" s="49"/>
      <c r="I259" s="10"/>
      <c r="L259" s="11"/>
      <c r="R259" s="48"/>
    </row>
    <row r="260" spans="1:18" s="22" customFormat="1" x14ac:dyDescent="0.25">
      <c r="A260" s="209" t="s">
        <v>100</v>
      </c>
      <c r="B260" s="209"/>
      <c r="C260" s="209"/>
      <c r="D260" s="209"/>
      <c r="E260" s="209"/>
      <c r="F260" s="209"/>
      <c r="G260" s="209"/>
      <c r="H260" s="209"/>
      <c r="I260" s="10"/>
    </row>
    <row r="261" spans="1:18" s="22" customFormat="1" x14ac:dyDescent="0.25">
      <c r="A261" s="64" t="s">
        <v>56</v>
      </c>
      <c r="B261" s="12">
        <v>0.36209122203098104</v>
      </c>
      <c r="C261" s="12">
        <v>5.5938037865748708E-3</v>
      </c>
      <c r="D261" s="12">
        <v>2.3666092943201377E-3</v>
      </c>
      <c r="E261" s="12">
        <v>1.2908777969018934E-3</v>
      </c>
      <c r="F261" s="12">
        <v>1.2908777969018934E-3</v>
      </c>
      <c r="G261" s="12">
        <v>0.62736660929432009</v>
      </c>
      <c r="H261" s="13">
        <v>1</v>
      </c>
      <c r="I261" s="10"/>
    </row>
    <row r="262" spans="1:18" s="22" customFormat="1" x14ac:dyDescent="0.25">
      <c r="A262" s="64" t="s">
        <v>61</v>
      </c>
      <c r="B262" s="12">
        <v>0.38962834917891098</v>
      </c>
      <c r="C262" s="12">
        <v>5.7044079515989627E-3</v>
      </c>
      <c r="D262" s="12">
        <v>1.9014693171996544E-3</v>
      </c>
      <c r="E262" s="12">
        <v>1.0371650821089024E-3</v>
      </c>
      <c r="F262" s="12">
        <v>1.0371650821089024E-3</v>
      </c>
      <c r="G262" s="12">
        <v>0.60069144338807257</v>
      </c>
      <c r="H262" s="13">
        <v>1</v>
      </c>
      <c r="I262" s="10"/>
    </row>
    <row r="263" spans="1:18" s="22" customFormat="1" x14ac:dyDescent="0.25">
      <c r="A263" s="64" t="s">
        <v>62</v>
      </c>
      <c r="B263" s="12">
        <v>0.38645302257829572</v>
      </c>
      <c r="C263" s="12">
        <v>4.2243262927895119E-3</v>
      </c>
      <c r="D263" s="12">
        <v>1.3109978150036416E-3</v>
      </c>
      <c r="E263" s="12">
        <v>1.6023306627822287E-3</v>
      </c>
      <c r="F263" s="12">
        <v>1.1653313911143481E-3</v>
      </c>
      <c r="G263" s="12">
        <v>0.6052439912600146</v>
      </c>
      <c r="H263" s="13">
        <v>1</v>
      </c>
      <c r="I263" s="10"/>
    </row>
    <row r="264" spans="1:18" s="22" customFormat="1" x14ac:dyDescent="0.25">
      <c r="A264" s="64" t="s">
        <v>63</v>
      </c>
      <c r="B264" s="12">
        <v>0.24102120294244916</v>
      </c>
      <c r="C264" s="12">
        <v>3.7501802971296695E-3</v>
      </c>
      <c r="D264" s="12">
        <v>3.0289917784508871E-3</v>
      </c>
      <c r="E264" s="12">
        <v>1.0096639261502956E-3</v>
      </c>
      <c r="F264" s="12">
        <v>2.0193278523005912E-3</v>
      </c>
      <c r="G264" s="12">
        <v>0.7491706332035194</v>
      </c>
      <c r="H264" s="13">
        <v>1</v>
      </c>
      <c r="I264" s="10"/>
    </row>
    <row r="265" spans="1:18" s="22" customFormat="1" x14ac:dyDescent="0.25">
      <c r="A265" s="64" t="s">
        <v>64</v>
      </c>
      <c r="B265" s="12">
        <v>0.13720418983576879</v>
      </c>
      <c r="C265" s="12">
        <v>4.2674253200568994E-3</v>
      </c>
      <c r="D265" s="12">
        <v>3.8794775636880898E-3</v>
      </c>
      <c r="E265" s="12">
        <v>2.3276865382128539E-3</v>
      </c>
      <c r="F265" s="12">
        <v>4.3967412388465016E-3</v>
      </c>
      <c r="G265" s="12">
        <v>0.84792447950342686</v>
      </c>
      <c r="H265" s="13">
        <v>1</v>
      </c>
      <c r="I265" s="10"/>
    </row>
    <row r="266" spans="1:18" s="22" customFormat="1" x14ac:dyDescent="0.25">
      <c r="A266" s="64" t="s">
        <v>65</v>
      </c>
      <c r="B266" s="12">
        <v>0.11856257117550298</v>
      </c>
      <c r="C266" s="12">
        <v>4.5552321903074783E-3</v>
      </c>
      <c r="D266" s="12">
        <v>2.7837530051879034E-3</v>
      </c>
      <c r="E266" s="12">
        <v>1.7714791851195749E-3</v>
      </c>
      <c r="F266" s="12">
        <v>2.9102872326964443E-3</v>
      </c>
      <c r="G266" s="12">
        <v>0.86941667721118565</v>
      </c>
      <c r="H266" s="13">
        <v>1</v>
      </c>
      <c r="I266" s="10"/>
    </row>
    <row r="267" spans="1:18" s="22" customFormat="1" x14ac:dyDescent="0.25">
      <c r="A267" s="64" t="s">
        <v>66</v>
      </c>
      <c r="B267" s="12">
        <f t="shared" ref="B267:H276" si="10">B248/$H22</f>
        <v>0.10603426868636702</v>
      </c>
      <c r="C267" s="12">
        <f t="shared" si="10"/>
        <v>5.3389620064564188E-3</v>
      </c>
      <c r="D267" s="12">
        <f t="shared" si="10"/>
        <v>2.110752421157189E-3</v>
      </c>
      <c r="E267" s="12">
        <f t="shared" si="10"/>
        <v>3.2282095852992302E-3</v>
      </c>
      <c r="F267" s="12">
        <f t="shared" si="10"/>
        <v>2.8557238639185497E-3</v>
      </c>
      <c r="G267" s="12">
        <f t="shared" si="10"/>
        <v>0.88043208343680157</v>
      </c>
      <c r="H267" s="13">
        <f t="shared" si="10"/>
        <v>1</v>
      </c>
      <c r="I267" s="10"/>
    </row>
    <row r="268" spans="1:18" s="22" customFormat="1" x14ac:dyDescent="0.25">
      <c r="A268" s="64" t="s">
        <v>69</v>
      </c>
      <c r="B268" s="12">
        <f t="shared" si="10"/>
        <v>0.10581695453643042</v>
      </c>
      <c r="C268" s="12">
        <f t="shared" si="10"/>
        <v>4.4669446098868377E-3</v>
      </c>
      <c r="D268" s="12">
        <f t="shared" si="10"/>
        <v>2.6801667659321023E-3</v>
      </c>
      <c r="E268" s="12">
        <f t="shared" si="10"/>
        <v>2.3823704586063135E-3</v>
      </c>
      <c r="F268" s="12">
        <f t="shared" si="10"/>
        <v>1.9853087155052612E-3</v>
      </c>
      <c r="G268" s="12">
        <f t="shared" si="10"/>
        <v>0.88266825491363909</v>
      </c>
      <c r="H268" s="13">
        <f t="shared" si="10"/>
        <v>1</v>
      </c>
      <c r="I268" s="10"/>
    </row>
    <row r="269" spans="1:18" s="22" customFormat="1" x14ac:dyDescent="0.25">
      <c r="A269" s="64" t="s">
        <v>70</v>
      </c>
      <c r="B269" s="12">
        <f t="shared" si="10"/>
        <v>8.8826453425545709E-2</v>
      </c>
      <c r="C269" s="12">
        <f t="shared" si="10"/>
        <v>3.4579641236222175E-3</v>
      </c>
      <c r="D269" s="12">
        <f t="shared" si="10"/>
        <v>2.3773503349902745E-3</v>
      </c>
      <c r="E269" s="12">
        <f t="shared" si="10"/>
        <v>3.7821482602118004E-3</v>
      </c>
      <c r="F269" s="12">
        <f t="shared" si="10"/>
        <v>3.0257186081694403E-3</v>
      </c>
      <c r="G269" s="12">
        <f t="shared" si="10"/>
        <v>0.89853036524746055</v>
      </c>
      <c r="H269" s="13">
        <f t="shared" si="10"/>
        <v>1</v>
      </c>
      <c r="I269" s="10"/>
    </row>
    <row r="270" spans="1:18" s="22" customFormat="1" x14ac:dyDescent="0.25">
      <c r="A270" s="64" t="s">
        <v>71</v>
      </c>
      <c r="B270" s="12">
        <f t="shared" si="10"/>
        <v>9.4090284385241571E-2</v>
      </c>
      <c r="C270" s="12">
        <f t="shared" si="10"/>
        <v>3.4887408816999684E-3</v>
      </c>
      <c r="D270" s="12">
        <f t="shared" si="10"/>
        <v>1.9029495718363464E-3</v>
      </c>
      <c r="E270" s="12">
        <f t="shared" si="10"/>
        <v>1.1629136272333228E-3</v>
      </c>
      <c r="F270" s="12">
        <f t="shared" si="10"/>
        <v>2.0086689924939212E-3</v>
      </c>
      <c r="G270" s="12">
        <f t="shared" si="10"/>
        <v>0.89734644254149487</v>
      </c>
      <c r="H270" s="13">
        <f t="shared" si="10"/>
        <v>1</v>
      </c>
      <c r="I270" s="10"/>
    </row>
    <row r="271" spans="1:18" s="22" customFormat="1" x14ac:dyDescent="0.25">
      <c r="A271" s="64" t="s">
        <v>72</v>
      </c>
      <c r="B271" s="12">
        <f t="shared" si="10"/>
        <v>9.8515681110845105E-2</v>
      </c>
      <c r="C271" s="12">
        <f t="shared" si="10"/>
        <v>2.6334689968877186E-3</v>
      </c>
      <c r="D271" s="12">
        <f t="shared" si="10"/>
        <v>1.4364376346660283E-3</v>
      </c>
      <c r="E271" s="12">
        <f t="shared" si="10"/>
        <v>2.1546564519990424E-3</v>
      </c>
      <c r="F271" s="12">
        <f t="shared" si="10"/>
        <v>2.1546564519990424E-3</v>
      </c>
      <c r="G271" s="12">
        <f t="shared" si="10"/>
        <v>0.89310509935360305</v>
      </c>
      <c r="H271" s="13">
        <f t="shared" si="10"/>
        <v>1</v>
      </c>
      <c r="I271" s="10"/>
    </row>
    <row r="272" spans="1:18" s="22" customFormat="1" x14ac:dyDescent="0.25">
      <c r="A272" s="64" t="s">
        <v>73</v>
      </c>
      <c r="B272" s="12">
        <f t="shared" si="10"/>
        <v>9.2551505546751192E-2</v>
      </c>
      <c r="C272" s="12">
        <f t="shared" si="10"/>
        <v>4.1204437400950873E-3</v>
      </c>
      <c r="D272" s="12">
        <f t="shared" si="10"/>
        <v>8.4521922873745381E-4</v>
      </c>
      <c r="E272" s="12">
        <f t="shared" si="10"/>
        <v>1.162176439513999E-3</v>
      </c>
      <c r="F272" s="12">
        <f t="shared" si="10"/>
        <v>1.3734812466983624E-3</v>
      </c>
      <c r="G272" s="12">
        <f t="shared" si="10"/>
        <v>0.89994717379820388</v>
      </c>
      <c r="H272" s="13">
        <f t="shared" si="10"/>
        <v>1</v>
      </c>
      <c r="I272" s="10"/>
    </row>
    <row r="273" spans="1:18" s="22" customFormat="1" x14ac:dyDescent="0.25">
      <c r="A273" s="64" t="s">
        <v>74</v>
      </c>
      <c r="B273" s="12">
        <f t="shared" si="10"/>
        <v>9.0663232453316159E-2</v>
      </c>
      <c r="C273" s="12">
        <f t="shared" si="10"/>
        <v>4.1210560206052802E-3</v>
      </c>
      <c r="D273" s="12">
        <f t="shared" si="10"/>
        <v>7.7269800386348998E-4</v>
      </c>
      <c r="E273" s="12">
        <f t="shared" si="10"/>
        <v>7.7269800386348998E-4</v>
      </c>
      <c r="F273" s="12">
        <f t="shared" si="10"/>
        <v>1.8029620090148101E-3</v>
      </c>
      <c r="G273" s="12">
        <f t="shared" si="10"/>
        <v>0.90186735350933678</v>
      </c>
      <c r="H273" s="13">
        <f t="shared" si="10"/>
        <v>1</v>
      </c>
      <c r="I273" s="10"/>
    </row>
    <row r="274" spans="1:18" s="22" customFormat="1" x14ac:dyDescent="0.25">
      <c r="A274" s="64" t="s">
        <v>75</v>
      </c>
      <c r="B274" s="12">
        <f t="shared" si="10"/>
        <v>8.6693813214238802E-2</v>
      </c>
      <c r="C274" s="12">
        <f t="shared" si="10"/>
        <v>2.8897937738079599E-3</v>
      </c>
      <c r="D274" s="12">
        <f t="shared" si="10"/>
        <v>9.1947983712071461E-4</v>
      </c>
      <c r="E274" s="12">
        <f t="shared" si="10"/>
        <v>3.9406278733744913E-4</v>
      </c>
      <c r="F274" s="12">
        <f t="shared" si="10"/>
        <v>1.7076054117956129E-3</v>
      </c>
      <c r="G274" s="12">
        <f t="shared" si="10"/>
        <v>0.90739524497569946</v>
      </c>
      <c r="H274" s="13">
        <f t="shared" si="10"/>
        <v>1</v>
      </c>
      <c r="I274" s="10"/>
    </row>
    <row r="275" spans="1:18" s="22" customFormat="1" x14ac:dyDescent="0.25">
      <c r="A275" s="64" t="s">
        <v>76</v>
      </c>
      <c r="B275" s="12">
        <f t="shared" si="10"/>
        <v>0.10242731395038678</v>
      </c>
      <c r="C275" s="12">
        <f t="shared" si="10"/>
        <v>4.6679114430514803E-3</v>
      </c>
      <c r="D275" s="12">
        <f t="shared" si="10"/>
        <v>1.200320085356095E-3</v>
      </c>
      <c r="E275" s="12">
        <f t="shared" si="10"/>
        <v>4.0010669511869834E-4</v>
      </c>
      <c r="F275" s="12">
        <f t="shared" si="10"/>
        <v>9.3358228861029611E-4</v>
      </c>
      <c r="G275" s="12">
        <f t="shared" si="10"/>
        <v>0.89037076553747663</v>
      </c>
      <c r="H275" s="13">
        <f t="shared" si="10"/>
        <v>1</v>
      </c>
      <c r="I275" s="10"/>
    </row>
    <row r="276" spans="1:18" s="22" customFormat="1" ht="15.75" thickBot="1" x14ac:dyDescent="0.3">
      <c r="A276" s="64" t="s">
        <v>77</v>
      </c>
      <c r="B276" s="12">
        <f t="shared" si="10"/>
        <v>9.5164872714847082E-2</v>
      </c>
      <c r="C276" s="12">
        <f t="shared" si="10"/>
        <v>2.9044934221766614E-3</v>
      </c>
      <c r="D276" s="12">
        <f t="shared" si="10"/>
        <v>8.5426277122842992E-4</v>
      </c>
      <c r="E276" s="12">
        <f t="shared" si="10"/>
        <v>8.5426277122842992E-4</v>
      </c>
      <c r="F276" s="12">
        <f t="shared" si="10"/>
        <v>1.1959678797198018E-3</v>
      </c>
      <c r="G276" s="12">
        <f t="shared" si="10"/>
        <v>0.89902614044079954</v>
      </c>
      <c r="H276" s="13">
        <f t="shared" si="10"/>
        <v>1</v>
      </c>
      <c r="I276" s="10"/>
    </row>
    <row r="277" spans="1:18" s="22" customFormat="1" ht="15.75" thickBot="1" x14ac:dyDescent="0.3">
      <c r="A277" s="216" t="s">
        <v>78</v>
      </c>
      <c r="B277" s="217"/>
      <c r="C277" s="217"/>
      <c r="D277" s="217"/>
      <c r="E277" s="217"/>
      <c r="F277" s="217"/>
      <c r="G277" s="217"/>
      <c r="H277" s="217"/>
      <c r="I277" s="10"/>
      <c r="L277" s="11"/>
      <c r="R277" s="48"/>
    </row>
    <row r="278" spans="1:18" s="22" customFormat="1" x14ac:dyDescent="0.25">
      <c r="A278" s="49"/>
      <c r="B278" s="49"/>
      <c r="C278" s="49"/>
      <c r="D278" s="49"/>
      <c r="E278" s="49"/>
      <c r="F278" s="49"/>
      <c r="G278" s="49"/>
      <c r="H278" s="49"/>
      <c r="I278" s="10"/>
      <c r="L278" s="11"/>
      <c r="R278" s="48"/>
    </row>
    <row r="279" spans="1:18" s="22" customFormat="1" x14ac:dyDescent="0.25">
      <c r="A279" s="209" t="s">
        <v>101</v>
      </c>
      <c r="B279" s="209"/>
      <c r="C279" s="209"/>
      <c r="D279" s="209"/>
      <c r="E279" s="209"/>
      <c r="F279" s="209"/>
      <c r="G279" s="209"/>
      <c r="H279" s="209"/>
      <c r="I279" s="10"/>
    </row>
    <row r="280" spans="1:18" s="22" customFormat="1" x14ac:dyDescent="0.25">
      <c r="A280" s="64" t="s">
        <v>61</v>
      </c>
      <c r="B280" s="12">
        <v>2.7537127147929941E-2</v>
      </c>
      <c r="C280" s="12">
        <v>1.1060416502409187E-4</v>
      </c>
      <c r="D280" s="12">
        <v>-4.6513997712048331E-4</v>
      </c>
      <c r="E280" s="12">
        <v>-2.5371271479299098E-4</v>
      </c>
      <c r="F280" s="12">
        <v>-2.5371271479299098E-4</v>
      </c>
      <c r="G280" s="12">
        <v>-2.6675165906247522E-2</v>
      </c>
      <c r="H280" s="13">
        <v>0</v>
      </c>
      <c r="I280" s="10"/>
    </row>
    <row r="281" spans="1:18" s="22" customFormat="1" x14ac:dyDescent="0.25">
      <c r="A281" s="64" t="s">
        <v>62</v>
      </c>
      <c r="B281" s="12">
        <v>-3.1753266006152581E-3</v>
      </c>
      <c r="C281" s="12">
        <v>-1.4800816588094508E-3</v>
      </c>
      <c r="D281" s="12">
        <v>-5.9047150219601282E-4</v>
      </c>
      <c r="E281" s="12">
        <v>5.6516558067332633E-4</v>
      </c>
      <c r="F281" s="12">
        <v>1.2816630900544567E-4</v>
      </c>
      <c r="G281" s="12">
        <v>4.5525478719420365E-3</v>
      </c>
      <c r="H281" s="13">
        <v>0</v>
      </c>
      <c r="I281" s="10"/>
    </row>
    <row r="282" spans="1:18" s="22" customFormat="1" x14ac:dyDescent="0.25">
      <c r="A282" s="64" t="s">
        <v>63</v>
      </c>
      <c r="B282" s="12">
        <v>-0.14543181963584656</v>
      </c>
      <c r="C282" s="12">
        <v>-4.7414599565984237E-4</v>
      </c>
      <c r="D282" s="12">
        <v>1.7179939634472455E-3</v>
      </c>
      <c r="E282" s="12">
        <v>-5.9266673663193313E-4</v>
      </c>
      <c r="F282" s="12">
        <v>8.5399646118624315E-4</v>
      </c>
      <c r="G282" s="12">
        <v>0.1439266419435048</v>
      </c>
      <c r="H282" s="13">
        <v>0</v>
      </c>
      <c r="I282" s="10"/>
    </row>
    <row r="283" spans="1:18" s="22" customFormat="1" x14ac:dyDescent="0.25">
      <c r="A283" s="64" t="s">
        <v>64</v>
      </c>
      <c r="B283" s="12">
        <v>-0.10381701310668037</v>
      </c>
      <c r="C283" s="12">
        <v>5.1724502292722994E-4</v>
      </c>
      <c r="D283" s="12">
        <v>8.5048578523720273E-4</v>
      </c>
      <c r="E283" s="12">
        <v>1.3180226120625583E-3</v>
      </c>
      <c r="F283" s="12">
        <v>2.3774133865459104E-3</v>
      </c>
      <c r="G283" s="12">
        <v>9.8753846299907466E-2</v>
      </c>
      <c r="H283" s="13">
        <v>0</v>
      </c>
      <c r="I283" s="10"/>
    </row>
    <row r="284" spans="1:18" s="22" customFormat="1" x14ac:dyDescent="0.25">
      <c r="A284" s="64" t="s">
        <v>65</v>
      </c>
      <c r="B284" s="12">
        <v>-1.8641618660265813E-2</v>
      </c>
      <c r="C284" s="12">
        <v>2.8780687025057889E-4</v>
      </c>
      <c r="D284" s="12">
        <v>-1.0957245585001864E-3</v>
      </c>
      <c r="E284" s="12">
        <v>-5.5620735309327898E-4</v>
      </c>
      <c r="F284" s="12">
        <v>-1.4864540061500574E-3</v>
      </c>
      <c r="G284" s="12">
        <v>2.1492197707758787E-2</v>
      </c>
      <c r="H284" s="13">
        <v>0</v>
      </c>
      <c r="I284" s="10"/>
    </row>
    <row r="285" spans="1:18" s="22" customFormat="1" x14ac:dyDescent="0.25">
      <c r="A285" s="64" t="s">
        <v>66</v>
      </c>
      <c r="B285" s="12">
        <f t="shared" ref="B285:H294" si="11">B267-B266</f>
        <v>-1.2528302489135959E-2</v>
      </c>
      <c r="C285" s="12">
        <f t="shared" si="11"/>
        <v>7.8372981614894047E-4</v>
      </c>
      <c r="D285" s="12">
        <f t="shared" si="11"/>
        <v>-6.730005840307144E-4</v>
      </c>
      <c r="E285" s="12">
        <f t="shared" si="11"/>
        <v>1.4567304001796553E-3</v>
      </c>
      <c r="F285" s="12">
        <f t="shared" si="11"/>
        <v>-5.45633687778946E-5</v>
      </c>
      <c r="G285" s="12">
        <f t="shared" si="11"/>
        <v>1.101540622561592E-2</v>
      </c>
      <c r="H285" s="13">
        <f t="shared" si="11"/>
        <v>0</v>
      </c>
      <c r="I285" s="10"/>
    </row>
    <row r="286" spans="1:18" s="22" customFormat="1" x14ac:dyDescent="0.25">
      <c r="A286" s="64" t="s">
        <v>69</v>
      </c>
      <c r="B286" s="12">
        <f t="shared" si="11"/>
        <v>-2.1731414993660103E-4</v>
      </c>
      <c r="C286" s="12">
        <f t="shared" si="11"/>
        <v>-8.720173965695811E-4</v>
      </c>
      <c r="D286" s="12">
        <f t="shared" si="11"/>
        <v>5.6941434477491334E-4</v>
      </c>
      <c r="E286" s="12">
        <f t="shared" si="11"/>
        <v>-8.4583912669291671E-4</v>
      </c>
      <c r="F286" s="12">
        <f t="shared" si="11"/>
        <v>-8.7041514841328842E-4</v>
      </c>
      <c r="G286" s="12">
        <f t="shared" si="11"/>
        <v>2.2361714768375229E-3</v>
      </c>
      <c r="H286" s="13">
        <f t="shared" si="11"/>
        <v>0</v>
      </c>
      <c r="I286" s="10"/>
    </row>
    <row r="287" spans="1:18" s="22" customFormat="1" x14ac:dyDescent="0.25">
      <c r="A287" s="64" t="s">
        <v>70</v>
      </c>
      <c r="B287" s="12">
        <f t="shared" si="11"/>
        <v>-1.6990501110884709E-2</v>
      </c>
      <c r="C287" s="12">
        <f t="shared" si="11"/>
        <v>-1.0089804862646202E-3</v>
      </c>
      <c r="D287" s="12">
        <f t="shared" si="11"/>
        <v>-3.0281643094182782E-4</v>
      </c>
      <c r="E287" s="12">
        <f t="shared" si="11"/>
        <v>1.3997778016054869E-3</v>
      </c>
      <c r="F287" s="12">
        <f t="shared" si="11"/>
        <v>1.0404098926641791E-3</v>
      </c>
      <c r="G287" s="12">
        <f t="shared" si="11"/>
        <v>1.5862110333821455E-2</v>
      </c>
      <c r="H287" s="13">
        <f t="shared" si="11"/>
        <v>0</v>
      </c>
      <c r="I287" s="10"/>
    </row>
    <row r="288" spans="1:18" s="22" customFormat="1" x14ac:dyDescent="0.25">
      <c r="A288" s="64" t="s">
        <v>71</v>
      </c>
      <c r="B288" s="12">
        <f t="shared" si="11"/>
        <v>5.2638309596958616E-3</v>
      </c>
      <c r="C288" s="12">
        <f t="shared" si="11"/>
        <v>3.0776758077750901E-5</v>
      </c>
      <c r="D288" s="12">
        <f t="shared" si="11"/>
        <v>-4.7440076315392811E-4</v>
      </c>
      <c r="E288" s="12">
        <f t="shared" si="11"/>
        <v>-2.6192346329784776E-3</v>
      </c>
      <c r="F288" s="12">
        <f t="shared" si="11"/>
        <v>-1.0170496156755192E-3</v>
      </c>
      <c r="G288" s="12">
        <f t="shared" si="11"/>
        <v>-1.1839227059656787E-3</v>
      </c>
      <c r="H288" s="13">
        <f t="shared" si="11"/>
        <v>0</v>
      </c>
      <c r="I288" s="10"/>
    </row>
    <row r="289" spans="1:18" s="22" customFormat="1" x14ac:dyDescent="0.25">
      <c r="A289" s="64" t="s">
        <v>72</v>
      </c>
      <c r="B289" s="12">
        <f t="shared" si="11"/>
        <v>4.4253967256035337E-3</v>
      </c>
      <c r="C289" s="12">
        <f t="shared" si="11"/>
        <v>-8.5527188481224984E-4</v>
      </c>
      <c r="D289" s="12">
        <f t="shared" si="11"/>
        <v>-4.6651193717031809E-4</v>
      </c>
      <c r="E289" s="12">
        <f t="shared" si="11"/>
        <v>9.9174282476571958E-4</v>
      </c>
      <c r="F289" s="12">
        <f t="shared" si="11"/>
        <v>1.4598745950512122E-4</v>
      </c>
      <c r="G289" s="12">
        <f t="shared" si="11"/>
        <v>-4.2413431878918217E-3</v>
      </c>
      <c r="H289" s="13">
        <f t="shared" si="11"/>
        <v>0</v>
      </c>
      <c r="I289" s="10"/>
    </row>
    <row r="290" spans="1:18" s="22" customFormat="1" x14ac:dyDescent="0.25">
      <c r="A290" s="64" t="s">
        <v>73</v>
      </c>
      <c r="B290" s="12">
        <f t="shared" si="11"/>
        <v>-5.9641755640939126E-3</v>
      </c>
      <c r="C290" s="12">
        <f t="shared" si="11"/>
        <v>1.4869747432073688E-3</v>
      </c>
      <c r="D290" s="12">
        <f t="shared" si="11"/>
        <v>-5.9121840592857452E-4</v>
      </c>
      <c r="E290" s="12">
        <f t="shared" si="11"/>
        <v>-9.9248001248504339E-4</v>
      </c>
      <c r="F290" s="12">
        <f t="shared" si="11"/>
        <v>-7.8117520530067994E-4</v>
      </c>
      <c r="G290" s="12">
        <f t="shared" si="11"/>
        <v>6.8420744446008319E-3</v>
      </c>
      <c r="H290" s="13">
        <f t="shared" si="11"/>
        <v>0</v>
      </c>
      <c r="I290" s="10"/>
    </row>
    <row r="291" spans="1:18" s="22" customFormat="1" x14ac:dyDescent="0.25">
      <c r="A291" s="64" t="s">
        <v>74</v>
      </c>
      <c r="B291" s="12">
        <f t="shared" si="11"/>
        <v>-1.8882730934350334E-3</v>
      </c>
      <c r="C291" s="12">
        <f t="shared" si="11"/>
        <v>6.1228051019285995E-7</v>
      </c>
      <c r="D291" s="12">
        <f t="shared" si="11"/>
        <v>-7.252122487396383E-5</v>
      </c>
      <c r="E291" s="12">
        <f t="shared" si="11"/>
        <v>-3.8947843565050901E-4</v>
      </c>
      <c r="F291" s="12">
        <f t="shared" si="11"/>
        <v>4.2948076231644769E-4</v>
      </c>
      <c r="G291" s="12">
        <f t="shared" si="11"/>
        <v>1.9201797111328966E-3</v>
      </c>
      <c r="H291" s="13">
        <f t="shared" si="11"/>
        <v>0</v>
      </c>
      <c r="I291" s="10"/>
    </row>
    <row r="292" spans="1:18" s="22" customFormat="1" x14ac:dyDescent="0.25">
      <c r="A292" s="64" t="s">
        <v>75</v>
      </c>
      <c r="B292" s="12">
        <f t="shared" si="11"/>
        <v>-3.9694192390773569E-3</v>
      </c>
      <c r="C292" s="12">
        <f t="shared" si="11"/>
        <v>-1.2312622467973203E-3</v>
      </c>
      <c r="D292" s="12">
        <f t="shared" si="11"/>
        <v>1.4678183325722463E-4</v>
      </c>
      <c r="E292" s="12">
        <f t="shared" si="11"/>
        <v>-3.7863521652604085E-4</v>
      </c>
      <c r="F292" s="12">
        <f t="shared" si="11"/>
        <v>-9.5356597219197273E-5</v>
      </c>
      <c r="G292" s="12">
        <f t="shared" si="11"/>
        <v>5.5278914663626777E-3</v>
      </c>
      <c r="H292" s="13">
        <f t="shared" si="11"/>
        <v>0</v>
      </c>
      <c r="I292" s="10"/>
    </row>
    <row r="293" spans="1:18" s="22" customFormat="1" x14ac:dyDescent="0.25">
      <c r="A293" s="64" t="s">
        <v>76</v>
      </c>
      <c r="B293" s="12">
        <f t="shared" si="11"/>
        <v>1.5733500736147973E-2</v>
      </c>
      <c r="C293" s="12">
        <f t="shared" si="11"/>
        <v>1.7781176692435205E-3</v>
      </c>
      <c r="D293" s="12">
        <f t="shared" si="11"/>
        <v>2.8084024823538036E-4</v>
      </c>
      <c r="E293" s="12">
        <f t="shared" si="11"/>
        <v>6.0439077812492149E-6</v>
      </c>
      <c r="F293" s="12">
        <f t="shared" si="11"/>
        <v>-7.7402312318531675E-4</v>
      </c>
      <c r="G293" s="12">
        <f t="shared" si="11"/>
        <v>-1.7024479438222828E-2</v>
      </c>
      <c r="H293" s="13">
        <f t="shared" si="11"/>
        <v>0</v>
      </c>
      <c r="I293" s="10"/>
    </row>
    <row r="294" spans="1:18" s="22" customFormat="1" ht="15.75" thickBot="1" x14ac:dyDescent="0.3">
      <c r="A294" s="64" t="s">
        <v>77</v>
      </c>
      <c r="B294" s="12">
        <f t="shared" si="11"/>
        <v>-7.2624412355396933E-3</v>
      </c>
      <c r="C294" s="12">
        <f t="shared" si="11"/>
        <v>-1.7634180208748189E-3</v>
      </c>
      <c r="D294" s="12">
        <f t="shared" si="11"/>
        <v>-3.4605731412766505E-4</v>
      </c>
      <c r="E294" s="12">
        <f t="shared" si="11"/>
        <v>4.5415607610973157E-4</v>
      </c>
      <c r="F294" s="12">
        <f t="shared" si="11"/>
        <v>2.6238559110950571E-4</v>
      </c>
      <c r="G294" s="12">
        <f t="shared" si="11"/>
        <v>8.6553749033229099E-3</v>
      </c>
      <c r="H294" s="13">
        <f t="shared" si="11"/>
        <v>0</v>
      </c>
      <c r="I294" s="10"/>
    </row>
    <row r="295" spans="1:18" s="22" customFormat="1" ht="15.75" thickBot="1" x14ac:dyDescent="0.3">
      <c r="A295" s="216" t="s">
        <v>78</v>
      </c>
      <c r="B295" s="217"/>
      <c r="C295" s="217"/>
      <c r="D295" s="217"/>
      <c r="E295" s="217"/>
      <c r="F295" s="217"/>
      <c r="G295" s="217"/>
      <c r="H295" s="217"/>
      <c r="I295" s="10"/>
      <c r="L295" s="11"/>
      <c r="R295" s="48"/>
    </row>
    <row r="296" spans="1:18" s="22" customFormat="1" x14ac:dyDescent="0.25">
      <c r="A296" s="49"/>
      <c r="B296" s="49"/>
      <c r="C296" s="49"/>
      <c r="D296" s="49"/>
      <c r="E296" s="49"/>
      <c r="F296" s="49"/>
      <c r="G296" s="49"/>
      <c r="H296" s="49"/>
      <c r="I296" s="10"/>
      <c r="L296" s="11"/>
      <c r="R296" s="48"/>
    </row>
    <row r="297" spans="1:18" s="22" customFormat="1" ht="15" customHeight="1" x14ac:dyDescent="0.25">
      <c r="A297" s="35" t="str">
        <f>+A218</f>
        <v xml:space="preserve">Note 1: 2019-2020* data is for the period 1 July 2019 to 27 March 2020 due to discontinuation of Form EX01 on 27 March 2020. </v>
      </c>
      <c r="B297" s="86"/>
      <c r="C297" s="86"/>
      <c r="D297" s="86"/>
      <c r="E297" s="86"/>
      <c r="F297" s="86"/>
      <c r="G297" s="86"/>
      <c r="H297" s="86"/>
      <c r="I297" s="10"/>
    </row>
    <row r="298" spans="1:18" s="22" customFormat="1" ht="36" customHeight="1" x14ac:dyDescent="0.25">
      <c r="A298" s="230" t="str">
        <f>+A219</f>
        <v>Note 2: Amendments to the external administrator report implemented 29 September 2006 created a new category for 'Not applicable'. Prior to this amendment a registered liquidator was not required to provide a response to the question. Where this occurred we have recorded this response as 'Not applicable' to reconcile to the total number of initial external administrators' reports.</v>
      </c>
      <c r="B298" s="230"/>
      <c r="C298" s="230"/>
      <c r="D298" s="230"/>
      <c r="E298" s="230"/>
      <c r="F298" s="230"/>
      <c r="G298" s="230"/>
      <c r="H298" s="230"/>
      <c r="I298" s="10"/>
    </row>
    <row r="299" spans="1:18" s="22" customFormat="1" x14ac:dyDescent="0.25">
      <c r="A299" s="210"/>
      <c r="B299" s="210"/>
      <c r="C299" s="210"/>
      <c r="D299" s="210"/>
      <c r="E299" s="210"/>
      <c r="F299" s="210"/>
      <c r="G299" s="210"/>
      <c r="H299" s="210"/>
      <c r="I299" s="10"/>
    </row>
    <row r="300" spans="1:18" s="22" customFormat="1" ht="42.75" customHeight="1" x14ac:dyDescent="0.25">
      <c r="A300" s="236" t="s">
        <v>320</v>
      </c>
      <c r="B300" s="236"/>
      <c r="C300" s="236"/>
      <c r="D300" s="236"/>
      <c r="E300" s="236"/>
      <c r="F300" s="236"/>
      <c r="G300" s="236"/>
      <c r="H300" s="236"/>
      <c r="I300" s="2"/>
      <c r="J300" s="2"/>
    </row>
    <row r="301" spans="1:18" x14ac:dyDescent="0.25">
      <c r="A301" s="7"/>
      <c r="H301" s="8"/>
    </row>
    <row r="302" spans="1:18" x14ac:dyDescent="0.25">
      <c r="A302" s="7"/>
      <c r="H302" s="8"/>
    </row>
    <row r="303" spans="1:18" x14ac:dyDescent="0.25">
      <c r="A303" s="7"/>
      <c r="H303" s="8"/>
    </row>
    <row r="304" spans="1:18" x14ac:dyDescent="0.25">
      <c r="A304" s="7"/>
      <c r="H304" s="8"/>
    </row>
    <row r="305" spans="1:8" x14ac:dyDescent="0.25">
      <c r="A305" s="7"/>
      <c r="H305" s="8"/>
    </row>
    <row r="306" spans="1:8" x14ac:dyDescent="0.25">
      <c r="A306" s="7"/>
      <c r="H306" s="8"/>
    </row>
    <row r="307" spans="1:8" x14ac:dyDescent="0.25">
      <c r="A307" s="7"/>
      <c r="H307" s="8"/>
    </row>
    <row r="308" spans="1:8" x14ac:dyDescent="0.25">
      <c r="A308" s="7"/>
      <c r="H308" s="8"/>
    </row>
    <row r="309" spans="1:8" x14ac:dyDescent="0.25">
      <c r="A309" s="7"/>
      <c r="H309" s="8"/>
    </row>
    <row r="310" spans="1:8" x14ac:dyDescent="0.25">
      <c r="A310" s="7"/>
      <c r="H310" s="8"/>
    </row>
    <row r="311" spans="1:8" x14ac:dyDescent="0.25">
      <c r="A311" s="7"/>
      <c r="H311" s="8"/>
    </row>
    <row r="312" spans="1:8" x14ac:dyDescent="0.25">
      <c r="A312" s="7"/>
      <c r="H312" s="8"/>
    </row>
    <row r="313" spans="1:8" x14ac:dyDescent="0.25">
      <c r="A313" s="5" t="s">
        <v>41</v>
      </c>
    </row>
    <row r="314" spans="1:8" x14ac:dyDescent="0.25">
      <c r="A314" s="5"/>
    </row>
    <row r="315" spans="1:8" x14ac:dyDescent="0.25">
      <c r="A315" s="5"/>
    </row>
    <row r="316" spans="1:8" x14ac:dyDescent="0.25">
      <c r="A316" s="5"/>
    </row>
    <row r="317" spans="1:8" x14ac:dyDescent="0.25">
      <c r="A317" s="5"/>
    </row>
    <row r="318" spans="1:8" x14ac:dyDescent="0.25">
      <c r="A318" s="5"/>
    </row>
    <row r="319" spans="1:8" x14ac:dyDescent="0.25">
      <c r="A319" s="5"/>
    </row>
    <row r="320" spans="1:8"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sheetData>
  <mergeCells count="43">
    <mergeCell ref="A15:H15"/>
    <mergeCell ref="A1:H1"/>
    <mergeCell ref="A2:H2"/>
    <mergeCell ref="A3:H3"/>
    <mergeCell ref="A12:H12"/>
    <mergeCell ref="B13:H13"/>
    <mergeCell ref="A159:H159"/>
    <mergeCell ref="A34:H34"/>
    <mergeCell ref="A53:H53"/>
    <mergeCell ref="A73:H73"/>
    <mergeCell ref="A85:H85"/>
    <mergeCell ref="B86:H86"/>
    <mergeCell ref="A88:H88"/>
    <mergeCell ref="A107:H107"/>
    <mergeCell ref="A126:H126"/>
    <mergeCell ref="A145:H145"/>
    <mergeCell ref="A147:H147"/>
    <mergeCell ref="A258:H258"/>
    <mergeCell ref="A277:H277"/>
    <mergeCell ref="B160:H160"/>
    <mergeCell ref="A162:H162"/>
    <mergeCell ref="A181:H181"/>
    <mergeCell ref="A200:H200"/>
    <mergeCell ref="A219:H219"/>
    <mergeCell ref="A179:H179"/>
    <mergeCell ref="A198:H198"/>
    <mergeCell ref="A216:H216"/>
    <mergeCell ref="A295:H295"/>
    <mergeCell ref="A298:H298"/>
    <mergeCell ref="A299:H299"/>
    <mergeCell ref="A300:H300"/>
    <mergeCell ref="A32:H32"/>
    <mergeCell ref="A51:H51"/>
    <mergeCell ref="A69:H69"/>
    <mergeCell ref="A105:H105"/>
    <mergeCell ref="A124:H124"/>
    <mergeCell ref="A142:H142"/>
    <mergeCell ref="A221:H221"/>
    <mergeCell ref="A238:H238"/>
    <mergeCell ref="B239:H239"/>
    <mergeCell ref="A241:H241"/>
    <mergeCell ref="A260:H260"/>
    <mergeCell ref="A279:H279"/>
  </mergeCells>
  <conditionalFormatting sqref="R32:R33">
    <cfRule type="cellIs" dxfId="41" priority="23" operator="lessThan">
      <formula>-0.03</formula>
    </cfRule>
    <cfRule type="cellIs" dxfId="40" priority="24" operator="greaterThan">
      <formula>0.03</formula>
    </cfRule>
  </conditionalFormatting>
  <conditionalFormatting sqref="R51:R52">
    <cfRule type="cellIs" dxfId="39" priority="21" operator="lessThan">
      <formula>-0.03</formula>
    </cfRule>
    <cfRule type="cellIs" dxfId="38" priority="22" operator="greaterThan">
      <formula>0.03</formula>
    </cfRule>
  </conditionalFormatting>
  <conditionalFormatting sqref="R69:R70">
    <cfRule type="cellIs" dxfId="37" priority="19" operator="lessThan">
      <formula>-0.03</formula>
    </cfRule>
    <cfRule type="cellIs" dxfId="36" priority="20" operator="greaterThan">
      <formula>0.03</formula>
    </cfRule>
  </conditionalFormatting>
  <conditionalFormatting sqref="R105:R106">
    <cfRule type="cellIs" dxfId="35" priority="17" operator="lessThan">
      <formula>-0.03</formula>
    </cfRule>
    <cfRule type="cellIs" dxfId="34" priority="18" operator="greaterThan">
      <formula>0.03</formula>
    </cfRule>
  </conditionalFormatting>
  <conditionalFormatting sqref="R124:R125">
    <cfRule type="cellIs" dxfId="33" priority="15" operator="lessThan">
      <formula>-0.03</formula>
    </cfRule>
    <cfRule type="cellIs" dxfId="32" priority="16" operator="greaterThan">
      <formula>0.03</formula>
    </cfRule>
  </conditionalFormatting>
  <conditionalFormatting sqref="R142:R144">
    <cfRule type="cellIs" dxfId="31" priority="13" operator="lessThan">
      <formula>-0.03</formula>
    </cfRule>
    <cfRule type="cellIs" dxfId="30" priority="14" operator="greaterThan">
      <formula>0.03</formula>
    </cfRule>
  </conditionalFormatting>
  <conditionalFormatting sqref="R179:R180">
    <cfRule type="cellIs" dxfId="29" priority="11" operator="lessThan">
      <formula>-0.03</formula>
    </cfRule>
    <cfRule type="cellIs" dxfId="28" priority="12" operator="greaterThan">
      <formula>0.03</formula>
    </cfRule>
  </conditionalFormatting>
  <conditionalFormatting sqref="R198:R199">
    <cfRule type="cellIs" dxfId="27" priority="9" operator="lessThan">
      <formula>-0.03</formula>
    </cfRule>
    <cfRule type="cellIs" dxfId="26" priority="10" operator="greaterThan">
      <formula>0.03</formula>
    </cfRule>
  </conditionalFormatting>
  <conditionalFormatting sqref="R216:R217">
    <cfRule type="cellIs" dxfId="25" priority="7" operator="lessThan">
      <formula>-0.03</formula>
    </cfRule>
    <cfRule type="cellIs" dxfId="24" priority="8" operator="greaterThan">
      <formula>0.03</formula>
    </cfRule>
  </conditionalFormatting>
  <conditionalFormatting sqref="R258:R259">
    <cfRule type="cellIs" dxfId="23" priority="5" operator="lessThan">
      <formula>-0.03</formula>
    </cfRule>
    <cfRule type="cellIs" dxfId="22" priority="6" operator="greaterThan">
      <formula>0.03</formula>
    </cfRule>
  </conditionalFormatting>
  <conditionalFormatting sqref="R277:R278">
    <cfRule type="cellIs" dxfId="21" priority="3" operator="lessThan">
      <formula>-0.03</formula>
    </cfRule>
    <cfRule type="cellIs" dxfId="20" priority="4" operator="greaterThan">
      <formula>0.03</formula>
    </cfRule>
  </conditionalFormatting>
  <conditionalFormatting sqref="R295:R296">
    <cfRule type="cellIs" dxfId="19" priority="1" operator="lessThan">
      <formula>-0.03</formula>
    </cfRule>
    <cfRule type="cellIs" dxfId="18" priority="2" operator="greaterThan">
      <formula>0.03</formula>
    </cfRule>
  </conditionalFormatting>
  <hyperlinks>
    <hyperlink ref="A313" r:id="rId1" xr:uid="{E68ABBA6-600F-4C2D-8A2D-ACB6361A3528}"/>
    <hyperlink ref="A7" location="'3.3.16'!A12" display="Table 3.3.16.1 - Initial external administrators' and receivers' reports by remuneration of voluntary administrator, ANNUAL" xr:uid="{91F8BF2D-78BF-4F64-BC25-A24F8BD9F35B}"/>
    <hyperlink ref="A8" location="'3.3.16'!A85" display="Table 3.3.16.2 - Initial external administrators' and receivers' reports by remuneration of deed administrator, ANNUAL" xr:uid="{ACF23D6A-0E7C-4CEA-A0BD-1FD81010C12F}"/>
    <hyperlink ref="A9" location="'3.3.16'!A159" display="Table 3.3.16.3 - Initial external administrators' and receivers' reports by remuneration of liquidator, ANNUAL" xr:uid="{9280606F-7AAD-4F79-9E38-1C260E13B83A}"/>
    <hyperlink ref="A10" location="'3.3.16'!A238" display="Table 3.3.16.4 - Initial external administrators' and receivers' reports by remuneration of receiverships, ANNUAL" xr:uid="{4BD270BE-8152-4410-B9EE-66208C2EA599}"/>
  </hyperlinks>
  <pageMargins left="0.7" right="0.7" top="0.75" bottom="0.75" header="0.3" footer="0.3"/>
  <pageSetup paperSize="9" fitToHeight="0" orientation="landscape" r:id="rId2"/>
  <rowBreaks count="14" manualBreakCount="14">
    <brk id="11" max="16383" man="1"/>
    <brk id="33" max="16383" man="1"/>
    <brk id="52" max="16383" man="1"/>
    <brk id="84" max="16383" man="1"/>
    <brk id="106" max="16383" man="1"/>
    <brk id="125" max="16383" man="1"/>
    <brk id="156" max="8" man="1"/>
    <brk id="180" max="16383" man="1"/>
    <brk id="199" max="16383" man="1"/>
    <brk id="219" max="16383" man="1"/>
    <brk id="237" max="16383" man="1"/>
    <brk id="258" max="16383" man="1"/>
    <brk id="278" max="16383" man="1"/>
    <brk id="299"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381"/>
  <sheetViews>
    <sheetView zoomScaleNormal="100" workbookViewId="0">
      <selection activeCell="A3" sqref="A3:H3"/>
    </sheetView>
  </sheetViews>
  <sheetFormatPr defaultColWidth="11.5703125" defaultRowHeight="15" x14ac:dyDescent="0.25"/>
  <cols>
    <col min="1" max="1" width="24.7109375" style="21" customWidth="1"/>
    <col min="2" max="7" width="12.7109375" style="21" customWidth="1"/>
    <col min="8" max="10" width="11.5703125" style="21"/>
    <col min="11" max="11" width="11.5703125" style="21" customWidth="1"/>
    <col min="12" max="224" width="11.5703125" style="21"/>
    <col min="225" max="225" width="51.5703125" style="21" customWidth="1"/>
    <col min="226" max="227" width="11.5703125" style="21"/>
    <col min="228" max="228" width="12" style="21" customWidth="1"/>
    <col min="229" max="480" width="11.5703125" style="21"/>
    <col min="481" max="481" width="51.5703125" style="21" customWidth="1"/>
    <col min="482" max="483" width="11.5703125" style="21"/>
    <col min="484" max="484" width="12" style="21" customWidth="1"/>
    <col min="485" max="736" width="11.5703125" style="21"/>
    <col min="737" max="737" width="51.5703125" style="21" customWidth="1"/>
    <col min="738" max="739" width="11.5703125" style="21"/>
    <col min="740" max="740" width="12" style="21" customWidth="1"/>
    <col min="741" max="992" width="11.5703125" style="21"/>
    <col min="993" max="993" width="51.5703125" style="21" customWidth="1"/>
    <col min="994" max="995" width="11.5703125" style="21"/>
    <col min="996" max="996" width="12" style="21" customWidth="1"/>
    <col min="997" max="1248" width="11.5703125" style="21"/>
    <col min="1249" max="1249" width="51.5703125" style="21" customWidth="1"/>
    <col min="1250" max="1251" width="11.5703125" style="21"/>
    <col min="1252" max="1252" width="12" style="21" customWidth="1"/>
    <col min="1253" max="1504" width="11.5703125" style="21"/>
    <col min="1505" max="1505" width="51.5703125" style="21" customWidth="1"/>
    <col min="1506" max="1507" width="11.5703125" style="21"/>
    <col min="1508" max="1508" width="12" style="21" customWidth="1"/>
    <col min="1509" max="1760" width="11.5703125" style="21"/>
    <col min="1761" max="1761" width="51.5703125" style="21" customWidth="1"/>
    <col min="1762" max="1763" width="11.5703125" style="21"/>
    <col min="1764" max="1764" width="12" style="21" customWidth="1"/>
    <col min="1765" max="2016" width="11.5703125" style="21"/>
    <col min="2017" max="2017" width="51.5703125" style="21" customWidth="1"/>
    <col min="2018" max="2019" width="11.5703125" style="21"/>
    <col min="2020" max="2020" width="12" style="21" customWidth="1"/>
    <col min="2021" max="2272" width="11.5703125" style="21"/>
    <col min="2273" max="2273" width="51.5703125" style="21" customWidth="1"/>
    <col min="2274" max="2275" width="11.5703125" style="21"/>
    <col min="2276" max="2276" width="12" style="21" customWidth="1"/>
    <col min="2277" max="2528" width="11.5703125" style="21"/>
    <col min="2529" max="2529" width="51.5703125" style="21" customWidth="1"/>
    <col min="2530" max="2531" width="11.5703125" style="21"/>
    <col min="2532" max="2532" width="12" style="21" customWidth="1"/>
    <col min="2533" max="2784" width="11.5703125" style="21"/>
    <col min="2785" max="2785" width="51.5703125" style="21" customWidth="1"/>
    <col min="2786" max="2787" width="11.5703125" style="21"/>
    <col min="2788" max="2788" width="12" style="21" customWidth="1"/>
    <col min="2789" max="3040" width="11.5703125" style="21"/>
    <col min="3041" max="3041" width="51.5703125" style="21" customWidth="1"/>
    <col min="3042" max="3043" width="11.5703125" style="21"/>
    <col min="3044" max="3044" width="12" style="21" customWidth="1"/>
    <col min="3045" max="3296" width="11.5703125" style="21"/>
    <col min="3297" max="3297" width="51.5703125" style="21" customWidth="1"/>
    <col min="3298" max="3299" width="11.5703125" style="21"/>
    <col min="3300" max="3300" width="12" style="21" customWidth="1"/>
    <col min="3301" max="3552" width="11.5703125" style="21"/>
    <col min="3553" max="3553" width="51.5703125" style="21" customWidth="1"/>
    <col min="3554" max="3555" width="11.5703125" style="21"/>
    <col min="3556" max="3556" width="12" style="21" customWidth="1"/>
    <col min="3557" max="3808" width="11.5703125" style="21"/>
    <col min="3809" max="3809" width="51.5703125" style="21" customWidth="1"/>
    <col min="3810" max="3811" width="11.5703125" style="21"/>
    <col min="3812" max="3812" width="12" style="21" customWidth="1"/>
    <col min="3813" max="4064" width="11.5703125" style="21"/>
    <col min="4065" max="4065" width="51.5703125" style="21" customWidth="1"/>
    <col min="4066" max="4067" width="11.5703125" style="21"/>
    <col min="4068" max="4068" width="12" style="21" customWidth="1"/>
    <col min="4069" max="4320" width="11.5703125" style="21"/>
    <col min="4321" max="4321" width="51.5703125" style="21" customWidth="1"/>
    <col min="4322" max="4323" width="11.5703125" style="21"/>
    <col min="4324" max="4324" width="12" style="21" customWidth="1"/>
    <col min="4325" max="4576" width="11.5703125" style="21"/>
    <col min="4577" max="4577" width="51.5703125" style="21" customWidth="1"/>
    <col min="4578" max="4579" width="11.5703125" style="21"/>
    <col min="4580" max="4580" width="12" style="21" customWidth="1"/>
    <col min="4581" max="4832" width="11.5703125" style="21"/>
    <col min="4833" max="4833" width="51.5703125" style="21" customWidth="1"/>
    <col min="4834" max="4835" width="11.5703125" style="21"/>
    <col min="4836" max="4836" width="12" style="21" customWidth="1"/>
    <col min="4837" max="5088" width="11.5703125" style="21"/>
    <col min="5089" max="5089" width="51.5703125" style="21" customWidth="1"/>
    <col min="5090" max="5091" width="11.5703125" style="21"/>
    <col min="5092" max="5092" width="12" style="21" customWidth="1"/>
    <col min="5093" max="5344" width="11.5703125" style="21"/>
    <col min="5345" max="5345" width="51.5703125" style="21" customWidth="1"/>
    <col min="5346" max="5347" width="11.5703125" style="21"/>
    <col min="5348" max="5348" width="12" style="21" customWidth="1"/>
    <col min="5349" max="5600" width="11.5703125" style="21"/>
    <col min="5601" max="5601" width="51.5703125" style="21" customWidth="1"/>
    <col min="5602" max="5603" width="11.5703125" style="21"/>
    <col min="5604" max="5604" width="12" style="21" customWidth="1"/>
    <col min="5605" max="5856" width="11.5703125" style="21"/>
    <col min="5857" max="5857" width="51.5703125" style="21" customWidth="1"/>
    <col min="5858" max="5859" width="11.5703125" style="21"/>
    <col min="5860" max="5860" width="12" style="21" customWidth="1"/>
    <col min="5861" max="6112" width="11.5703125" style="21"/>
    <col min="6113" max="6113" width="51.5703125" style="21" customWidth="1"/>
    <col min="6114" max="6115" width="11.5703125" style="21"/>
    <col min="6116" max="6116" width="12" style="21" customWidth="1"/>
    <col min="6117" max="6368" width="11.5703125" style="21"/>
    <col min="6369" max="6369" width="51.5703125" style="21" customWidth="1"/>
    <col min="6370" max="6371" width="11.5703125" style="21"/>
    <col min="6372" max="6372" width="12" style="21" customWidth="1"/>
    <col min="6373" max="6624" width="11.5703125" style="21"/>
    <col min="6625" max="6625" width="51.5703125" style="21" customWidth="1"/>
    <col min="6626" max="6627" width="11.5703125" style="21"/>
    <col min="6628" max="6628" width="12" style="21" customWidth="1"/>
    <col min="6629" max="6880" width="11.5703125" style="21"/>
    <col min="6881" max="6881" width="51.5703125" style="21" customWidth="1"/>
    <col min="6882" max="6883" width="11.5703125" style="21"/>
    <col min="6884" max="6884" width="12" style="21" customWidth="1"/>
    <col min="6885" max="7136" width="11.5703125" style="21"/>
    <col min="7137" max="7137" width="51.5703125" style="21" customWidth="1"/>
    <col min="7138" max="7139" width="11.5703125" style="21"/>
    <col min="7140" max="7140" width="12" style="21" customWidth="1"/>
    <col min="7141" max="7392" width="11.5703125" style="21"/>
    <col min="7393" max="7393" width="51.5703125" style="21" customWidth="1"/>
    <col min="7394" max="7395" width="11.5703125" style="21"/>
    <col min="7396" max="7396" width="12" style="21" customWidth="1"/>
    <col min="7397" max="7648" width="11.5703125" style="21"/>
    <col min="7649" max="7649" width="51.5703125" style="21" customWidth="1"/>
    <col min="7650" max="7651" width="11.5703125" style="21"/>
    <col min="7652" max="7652" width="12" style="21" customWidth="1"/>
    <col min="7653" max="7904" width="11.5703125" style="21"/>
    <col min="7905" max="7905" width="51.5703125" style="21" customWidth="1"/>
    <col min="7906" max="7907" width="11.5703125" style="21"/>
    <col min="7908" max="7908" width="12" style="21" customWidth="1"/>
    <col min="7909" max="8160" width="11.5703125" style="21"/>
    <col min="8161" max="8161" width="51.5703125" style="21" customWidth="1"/>
    <col min="8162" max="8163" width="11.5703125" style="21"/>
    <col min="8164" max="8164" width="12" style="21" customWidth="1"/>
    <col min="8165" max="8416" width="11.5703125" style="21"/>
    <col min="8417" max="8417" width="51.5703125" style="21" customWidth="1"/>
    <col min="8418" max="8419" width="11.5703125" style="21"/>
    <col min="8420" max="8420" width="12" style="21" customWidth="1"/>
    <col min="8421" max="8672" width="11.5703125" style="21"/>
    <col min="8673" max="8673" width="51.5703125" style="21" customWidth="1"/>
    <col min="8674" max="8675" width="11.5703125" style="21"/>
    <col min="8676" max="8676" width="12" style="21" customWidth="1"/>
    <col min="8677" max="8928" width="11.5703125" style="21"/>
    <col min="8929" max="8929" width="51.5703125" style="21" customWidth="1"/>
    <col min="8930" max="8931" width="11.5703125" style="21"/>
    <col min="8932" max="8932" width="12" style="21" customWidth="1"/>
    <col min="8933" max="9184" width="11.5703125" style="21"/>
    <col min="9185" max="9185" width="51.5703125" style="21" customWidth="1"/>
    <col min="9186" max="9187" width="11.5703125" style="21"/>
    <col min="9188" max="9188" width="12" style="21" customWidth="1"/>
    <col min="9189" max="9440" width="11.5703125" style="21"/>
    <col min="9441" max="9441" width="51.5703125" style="21" customWidth="1"/>
    <col min="9442" max="9443" width="11.5703125" style="21"/>
    <col min="9444" max="9444" width="12" style="21" customWidth="1"/>
    <col min="9445" max="9696" width="11.5703125" style="21"/>
    <col min="9697" max="9697" width="51.5703125" style="21" customWidth="1"/>
    <col min="9698" max="9699" width="11.5703125" style="21"/>
    <col min="9700" max="9700" width="12" style="21" customWidth="1"/>
    <col min="9701" max="9952" width="11.5703125" style="21"/>
    <col min="9953" max="9953" width="51.5703125" style="21" customWidth="1"/>
    <col min="9954" max="9955" width="11.5703125" style="21"/>
    <col min="9956" max="9956" width="12" style="21" customWidth="1"/>
    <col min="9957" max="10208" width="11.5703125" style="21"/>
    <col min="10209" max="10209" width="51.5703125" style="21" customWidth="1"/>
    <col min="10210" max="10211" width="11.5703125" style="21"/>
    <col min="10212" max="10212" width="12" style="21" customWidth="1"/>
    <col min="10213" max="10464" width="11.5703125" style="21"/>
    <col min="10465" max="10465" width="51.5703125" style="21" customWidth="1"/>
    <col min="10466" max="10467" width="11.5703125" style="21"/>
    <col min="10468" max="10468" width="12" style="21" customWidth="1"/>
    <col min="10469" max="10720" width="11.5703125" style="21"/>
    <col min="10721" max="10721" width="51.5703125" style="21" customWidth="1"/>
    <col min="10722" max="10723" width="11.5703125" style="21"/>
    <col min="10724" max="10724" width="12" style="21" customWidth="1"/>
    <col min="10725" max="10976" width="11.5703125" style="21"/>
    <col min="10977" max="10977" width="51.5703125" style="21" customWidth="1"/>
    <col min="10978" max="10979" width="11.5703125" style="21"/>
    <col min="10980" max="10980" width="12" style="21" customWidth="1"/>
    <col min="10981" max="11232" width="11.5703125" style="21"/>
    <col min="11233" max="11233" width="51.5703125" style="21" customWidth="1"/>
    <col min="11234" max="11235" width="11.5703125" style="21"/>
    <col min="11236" max="11236" width="12" style="21" customWidth="1"/>
    <col min="11237" max="11488" width="11.5703125" style="21"/>
    <col min="11489" max="11489" width="51.5703125" style="21" customWidth="1"/>
    <col min="11490" max="11491" width="11.5703125" style="21"/>
    <col min="11492" max="11492" width="12" style="21" customWidth="1"/>
    <col min="11493" max="11744" width="11.5703125" style="21"/>
    <col min="11745" max="11745" width="51.5703125" style="21" customWidth="1"/>
    <col min="11746" max="11747" width="11.5703125" style="21"/>
    <col min="11748" max="11748" width="12" style="21" customWidth="1"/>
    <col min="11749" max="12000" width="11.5703125" style="21"/>
    <col min="12001" max="12001" width="51.5703125" style="21" customWidth="1"/>
    <col min="12002" max="12003" width="11.5703125" style="21"/>
    <col min="12004" max="12004" width="12" style="21" customWidth="1"/>
    <col min="12005" max="12256" width="11.5703125" style="21"/>
    <col min="12257" max="12257" width="51.5703125" style="21" customWidth="1"/>
    <col min="12258" max="12259" width="11.5703125" style="21"/>
    <col min="12260" max="12260" width="12" style="21" customWidth="1"/>
    <col min="12261" max="12512" width="11.5703125" style="21"/>
    <col min="12513" max="12513" width="51.5703125" style="21" customWidth="1"/>
    <col min="12514" max="12515" width="11.5703125" style="21"/>
    <col min="12516" max="12516" width="12" style="21" customWidth="1"/>
    <col min="12517" max="12768" width="11.5703125" style="21"/>
    <col min="12769" max="12769" width="51.5703125" style="21" customWidth="1"/>
    <col min="12770" max="12771" width="11.5703125" style="21"/>
    <col min="12772" max="12772" width="12" style="21" customWidth="1"/>
    <col min="12773" max="13024" width="11.5703125" style="21"/>
    <col min="13025" max="13025" width="51.5703125" style="21" customWidth="1"/>
    <col min="13026" max="13027" width="11.5703125" style="21"/>
    <col min="13028" max="13028" width="12" style="21" customWidth="1"/>
    <col min="13029" max="13280" width="11.5703125" style="21"/>
    <col min="13281" max="13281" width="51.5703125" style="21" customWidth="1"/>
    <col min="13282" max="13283" width="11.5703125" style="21"/>
    <col min="13284" max="13284" width="12" style="21" customWidth="1"/>
    <col min="13285" max="13536" width="11.5703125" style="21"/>
    <col min="13537" max="13537" width="51.5703125" style="21" customWidth="1"/>
    <col min="13538" max="13539" width="11.5703125" style="21"/>
    <col min="13540" max="13540" width="12" style="21" customWidth="1"/>
    <col min="13541" max="13792" width="11.5703125" style="21"/>
    <col min="13793" max="13793" width="51.5703125" style="21" customWidth="1"/>
    <col min="13794" max="13795" width="11.5703125" style="21"/>
    <col min="13796" max="13796" width="12" style="21" customWidth="1"/>
    <col min="13797" max="14048" width="11.5703125" style="21"/>
    <col min="14049" max="14049" width="51.5703125" style="21" customWidth="1"/>
    <col min="14050" max="14051" width="11.5703125" style="21"/>
    <col min="14052" max="14052" width="12" style="21" customWidth="1"/>
    <col min="14053" max="14304" width="11.5703125" style="21"/>
    <col min="14305" max="14305" width="51.5703125" style="21" customWidth="1"/>
    <col min="14306" max="14307" width="11.5703125" style="21"/>
    <col min="14308" max="14308" width="12" style="21" customWidth="1"/>
    <col min="14309" max="14560" width="11.5703125" style="21"/>
    <col min="14561" max="14561" width="51.5703125" style="21" customWidth="1"/>
    <col min="14562" max="14563" width="11.5703125" style="21"/>
    <col min="14564" max="14564" width="12" style="21" customWidth="1"/>
    <col min="14565" max="14816" width="11.5703125" style="21"/>
    <col min="14817" max="14817" width="51.5703125" style="21" customWidth="1"/>
    <col min="14818" max="14819" width="11.5703125" style="21"/>
    <col min="14820" max="14820" width="12" style="21" customWidth="1"/>
    <col min="14821" max="15072" width="11.5703125" style="21"/>
    <col min="15073" max="15073" width="51.5703125" style="21" customWidth="1"/>
    <col min="15074" max="15075" width="11.5703125" style="21"/>
    <col min="15076" max="15076" width="12" style="21" customWidth="1"/>
    <col min="15077" max="15328" width="11.5703125" style="21"/>
    <col min="15329" max="15329" width="51.5703125" style="21" customWidth="1"/>
    <col min="15330" max="15331" width="11.5703125" style="21"/>
    <col min="15332" max="15332" width="12" style="21" customWidth="1"/>
    <col min="15333" max="15584" width="11.5703125" style="21"/>
    <col min="15585" max="15585" width="51.5703125" style="21" customWidth="1"/>
    <col min="15586" max="15587" width="11.5703125" style="21"/>
    <col min="15588" max="15588" width="12" style="21" customWidth="1"/>
    <col min="15589" max="15840" width="11.5703125" style="21"/>
    <col min="15841" max="15841" width="51.5703125" style="21" customWidth="1"/>
    <col min="15842" max="15843" width="11.5703125" style="21"/>
    <col min="15844" max="15844" width="12" style="21" customWidth="1"/>
    <col min="15845" max="16096" width="11.5703125" style="21"/>
    <col min="16097" max="16097" width="51.5703125" style="21" customWidth="1"/>
    <col min="16098" max="16099" width="11.5703125" style="21"/>
    <col min="16100" max="16100" width="12" style="21" customWidth="1"/>
    <col min="16101" max="16384" width="11.5703125" style="21"/>
  </cols>
  <sheetData>
    <row r="1" spans="1:16" ht="75" customHeight="1" x14ac:dyDescent="0.25">
      <c r="A1" s="220"/>
      <c r="B1" s="220"/>
      <c r="C1" s="220"/>
      <c r="D1" s="220"/>
      <c r="E1" s="220"/>
      <c r="F1" s="220"/>
      <c r="G1" s="220"/>
      <c r="H1" s="220"/>
      <c r="I1" s="84"/>
    </row>
    <row r="2" spans="1:16" s="22" customFormat="1" ht="15" customHeight="1" x14ac:dyDescent="0.25">
      <c r="A2" s="212" t="str">
        <f>+[1]Contents!A2</f>
        <v>Statistics about corporate insolvency in Australia</v>
      </c>
      <c r="B2" s="212"/>
      <c r="C2" s="212"/>
      <c r="D2" s="212"/>
      <c r="E2" s="212"/>
      <c r="F2" s="212"/>
      <c r="G2" s="212"/>
      <c r="H2" s="212"/>
      <c r="I2" s="52"/>
    </row>
    <row r="3" spans="1:16" s="22" customFormat="1" ht="24.95" customHeight="1" x14ac:dyDescent="0.25">
      <c r="A3" s="213" t="str">
        <f>Contents!A3</f>
        <v>Released: December 2025</v>
      </c>
      <c r="B3" s="213"/>
      <c r="C3" s="213"/>
      <c r="D3" s="213"/>
      <c r="E3" s="213"/>
      <c r="F3" s="213"/>
      <c r="G3" s="213"/>
      <c r="H3" s="213"/>
      <c r="I3" s="67"/>
    </row>
    <row r="4" spans="1:16" s="22" customFormat="1" x14ac:dyDescent="0.25">
      <c r="A4" s="67"/>
      <c r="B4" s="67"/>
      <c r="C4" s="67"/>
      <c r="D4" s="67"/>
      <c r="E4" s="67"/>
      <c r="F4" s="67"/>
      <c r="G4" s="67"/>
      <c r="H4" s="67"/>
      <c r="I4" s="67"/>
    </row>
    <row r="5" spans="1:16" s="22" customFormat="1" ht="15.75" x14ac:dyDescent="0.25">
      <c r="A5" s="52" t="s">
        <v>2</v>
      </c>
      <c r="B5" s="67"/>
      <c r="C5" s="67"/>
      <c r="D5" s="67"/>
      <c r="E5" s="67"/>
      <c r="F5" s="67"/>
      <c r="G5" s="67"/>
      <c r="H5" s="67"/>
      <c r="I5" s="67"/>
    </row>
    <row r="6" spans="1:16" s="22" customFormat="1" x14ac:dyDescent="0.25">
      <c r="A6" s="64" t="s">
        <v>321</v>
      </c>
      <c r="B6" s="67"/>
      <c r="C6" s="67"/>
      <c r="D6" s="67"/>
      <c r="E6" s="67"/>
      <c r="F6" s="67"/>
      <c r="G6" s="67"/>
      <c r="H6" s="67"/>
      <c r="I6" s="67"/>
    </row>
    <row r="7" spans="1:16" s="22" customFormat="1" x14ac:dyDescent="0.25">
      <c r="A7" s="64" t="s">
        <v>322</v>
      </c>
      <c r="B7" s="67"/>
      <c r="C7" s="67"/>
      <c r="D7" s="67"/>
      <c r="E7" s="67"/>
      <c r="F7" s="67"/>
      <c r="G7" s="67"/>
      <c r="H7" s="67"/>
      <c r="I7" s="67"/>
    </row>
    <row r="8" spans="1:16" s="22" customFormat="1" x14ac:dyDescent="0.25">
      <c r="A8" s="64" t="s">
        <v>323</v>
      </c>
      <c r="B8" s="67"/>
      <c r="C8" s="67"/>
      <c r="D8" s="67"/>
      <c r="E8" s="67"/>
      <c r="F8" s="67"/>
      <c r="G8" s="67"/>
      <c r="H8" s="67"/>
      <c r="I8" s="67"/>
    </row>
    <row r="9" spans="1:16" s="22" customFormat="1" x14ac:dyDescent="0.25">
      <c r="A9" s="67"/>
      <c r="B9" s="67"/>
      <c r="C9" s="67"/>
      <c r="D9" s="67"/>
      <c r="E9" s="67"/>
      <c r="F9" s="67"/>
      <c r="G9" s="67"/>
      <c r="H9" s="67"/>
      <c r="I9" s="67"/>
    </row>
    <row r="10" spans="1:16" s="67" customFormat="1" ht="30.75" customHeight="1" x14ac:dyDescent="0.25">
      <c r="A10" s="211" t="s">
        <v>324</v>
      </c>
      <c r="B10" s="219"/>
      <c r="C10" s="219"/>
      <c r="D10" s="219"/>
      <c r="E10" s="219"/>
      <c r="F10" s="219"/>
      <c r="G10" s="219"/>
      <c r="H10" s="219"/>
      <c r="I10" s="219"/>
    </row>
    <row r="11" spans="1:16" s="22" customFormat="1" ht="21" customHeight="1" x14ac:dyDescent="0.25">
      <c r="A11" s="2"/>
      <c r="B11" s="2"/>
      <c r="C11" s="214" t="s">
        <v>325</v>
      </c>
      <c r="D11" s="214"/>
      <c r="E11" s="214"/>
      <c r="F11" s="214"/>
      <c r="G11" s="214"/>
      <c r="H11" s="214"/>
      <c r="I11" s="67"/>
    </row>
    <row r="12" spans="1:16" s="22" customFormat="1" ht="39.950000000000003" customHeight="1" x14ac:dyDescent="0.25">
      <c r="A12" s="86" t="s">
        <v>44</v>
      </c>
      <c r="B12" s="9" t="s">
        <v>326</v>
      </c>
      <c r="C12" s="16" t="s">
        <v>327</v>
      </c>
      <c r="D12" s="9" t="s">
        <v>328</v>
      </c>
      <c r="E12" s="9" t="s">
        <v>329</v>
      </c>
      <c r="F12" s="9" t="s">
        <v>330</v>
      </c>
      <c r="G12" s="9" t="s">
        <v>331</v>
      </c>
      <c r="H12" s="17" t="s">
        <v>332</v>
      </c>
      <c r="I12" s="18" t="s">
        <v>94</v>
      </c>
      <c r="L12" s="96"/>
      <c r="M12" s="96"/>
      <c r="N12" s="96"/>
      <c r="O12" s="96"/>
      <c r="P12" s="96"/>
    </row>
    <row r="13" spans="1:16" s="22" customFormat="1" ht="15" customHeight="1" x14ac:dyDescent="0.25">
      <c r="A13" s="215" t="s">
        <v>55</v>
      </c>
      <c r="B13" s="215"/>
      <c r="C13" s="215"/>
      <c r="D13" s="215"/>
      <c r="E13" s="215"/>
      <c r="F13" s="215"/>
      <c r="G13" s="215"/>
      <c r="H13" s="215"/>
      <c r="I13" s="215"/>
    </row>
    <row r="14" spans="1:16" s="22" customFormat="1" x14ac:dyDescent="0.25">
      <c r="A14" s="64" t="s">
        <v>64</v>
      </c>
      <c r="B14" s="10">
        <v>2641</v>
      </c>
      <c r="C14" s="29">
        <v>1805</v>
      </c>
      <c r="D14" s="10">
        <v>3637</v>
      </c>
      <c r="E14" s="10">
        <v>8791</v>
      </c>
      <c r="F14" s="10">
        <v>84</v>
      </c>
      <c r="G14" s="10">
        <v>161</v>
      </c>
      <c r="H14" s="26">
        <f t="shared" ref="H14:H24" si="0">SUM(C14:G14)</f>
        <v>14478</v>
      </c>
      <c r="I14" s="11">
        <v>7733</v>
      </c>
    </row>
    <row r="15" spans="1:16" s="22" customFormat="1" x14ac:dyDescent="0.25">
      <c r="A15" s="64" t="s">
        <v>65</v>
      </c>
      <c r="B15" s="10">
        <v>2465</v>
      </c>
      <c r="C15" s="30">
        <v>1725</v>
      </c>
      <c r="D15" s="10">
        <v>3002</v>
      </c>
      <c r="E15" s="10">
        <v>9683</v>
      </c>
      <c r="F15" s="10">
        <v>76</v>
      </c>
      <c r="G15" s="10">
        <v>166</v>
      </c>
      <c r="H15" s="26">
        <f t="shared" si="0"/>
        <v>14652</v>
      </c>
      <c r="I15" s="11">
        <v>7903</v>
      </c>
    </row>
    <row r="16" spans="1:16" s="22" customFormat="1" x14ac:dyDescent="0.25">
      <c r="A16" s="64" t="s">
        <v>66</v>
      </c>
      <c r="B16" s="10">
        <v>2384</v>
      </c>
      <c r="C16" s="30">
        <v>1595</v>
      </c>
      <c r="D16" s="10">
        <v>2533</v>
      </c>
      <c r="E16" s="10">
        <v>10035</v>
      </c>
      <c r="F16" s="10">
        <v>85</v>
      </c>
      <c r="G16" s="10">
        <v>139</v>
      </c>
      <c r="H16" s="26">
        <f t="shared" si="0"/>
        <v>14387</v>
      </c>
      <c r="I16" s="11">
        <v>8054</v>
      </c>
    </row>
    <row r="17" spans="1:18" s="22" customFormat="1" x14ac:dyDescent="0.25">
      <c r="A17" s="64" t="s">
        <v>69</v>
      </c>
      <c r="B17" s="10">
        <v>2821</v>
      </c>
      <c r="C17" s="30">
        <v>1565</v>
      </c>
      <c r="D17" s="10">
        <v>2970</v>
      </c>
      <c r="E17" s="10">
        <v>13093</v>
      </c>
      <c r="F17" s="10">
        <v>80</v>
      </c>
      <c r="G17" s="10">
        <v>179</v>
      </c>
      <c r="H17" s="26">
        <f t="shared" si="0"/>
        <v>17887</v>
      </c>
      <c r="I17" s="11">
        <v>10074</v>
      </c>
    </row>
    <row r="18" spans="1:18" s="22" customFormat="1" x14ac:dyDescent="0.25">
      <c r="A18" s="64" t="s">
        <v>70</v>
      </c>
      <c r="B18" s="10">
        <v>2493</v>
      </c>
      <c r="C18" s="30">
        <v>1322</v>
      </c>
      <c r="D18" s="10">
        <v>2469</v>
      </c>
      <c r="E18" s="10">
        <v>12593</v>
      </c>
      <c r="F18" s="10">
        <v>60</v>
      </c>
      <c r="G18" s="10">
        <v>118</v>
      </c>
      <c r="H18" s="26">
        <f t="shared" si="0"/>
        <v>16562</v>
      </c>
      <c r="I18" s="11">
        <v>9254</v>
      </c>
    </row>
    <row r="19" spans="1:18" s="22" customFormat="1" x14ac:dyDescent="0.25">
      <c r="A19" s="14" t="s">
        <v>71</v>
      </c>
      <c r="B19" s="10">
        <v>2241</v>
      </c>
      <c r="C19" s="30">
        <v>1199</v>
      </c>
      <c r="D19" s="10">
        <v>2836</v>
      </c>
      <c r="E19" s="10">
        <v>13950</v>
      </c>
      <c r="F19" s="10">
        <v>55</v>
      </c>
      <c r="G19" s="10">
        <v>155</v>
      </c>
      <c r="H19" s="26">
        <f t="shared" si="0"/>
        <v>18195</v>
      </c>
      <c r="I19" s="11">
        <v>9459</v>
      </c>
    </row>
    <row r="20" spans="1:18" s="22" customFormat="1" x14ac:dyDescent="0.25">
      <c r="A20" s="14" t="s">
        <v>72</v>
      </c>
      <c r="B20" s="10">
        <v>1793</v>
      </c>
      <c r="C20" s="30">
        <v>788</v>
      </c>
      <c r="D20" s="10">
        <v>2089</v>
      </c>
      <c r="E20" s="10">
        <v>13231</v>
      </c>
      <c r="F20" s="10">
        <v>56</v>
      </c>
      <c r="G20" s="10">
        <v>115</v>
      </c>
      <c r="H20" s="26">
        <f t="shared" si="0"/>
        <v>16279</v>
      </c>
      <c r="I20" s="11">
        <v>8354</v>
      </c>
    </row>
    <row r="21" spans="1:18" s="22" customFormat="1" x14ac:dyDescent="0.25">
      <c r="A21" s="14" t="s">
        <v>73</v>
      </c>
      <c r="B21" s="10">
        <v>1668</v>
      </c>
      <c r="C21" s="30">
        <v>1009</v>
      </c>
      <c r="D21" s="10">
        <v>2684</v>
      </c>
      <c r="E21" s="10">
        <v>16737</v>
      </c>
      <c r="F21" s="10">
        <v>66</v>
      </c>
      <c r="G21" s="10">
        <v>129</v>
      </c>
      <c r="H21" s="26">
        <f t="shared" si="0"/>
        <v>20625</v>
      </c>
      <c r="I21" s="11">
        <v>9465</v>
      </c>
    </row>
    <row r="22" spans="1:18" s="22" customFormat="1" x14ac:dyDescent="0.25">
      <c r="A22" s="14" t="s">
        <v>74</v>
      </c>
      <c r="B22" s="27">
        <v>1207</v>
      </c>
      <c r="C22" s="10">
        <v>824</v>
      </c>
      <c r="D22" s="10">
        <v>2115</v>
      </c>
      <c r="E22" s="10">
        <v>15616</v>
      </c>
      <c r="F22" s="10">
        <v>50</v>
      </c>
      <c r="G22" s="10">
        <v>129</v>
      </c>
      <c r="H22" s="26">
        <f t="shared" si="0"/>
        <v>18734</v>
      </c>
      <c r="I22" s="11">
        <v>7765</v>
      </c>
    </row>
    <row r="23" spans="1:18" s="22" customFormat="1" x14ac:dyDescent="0.25">
      <c r="A23" s="14" t="s">
        <v>75</v>
      </c>
      <c r="B23" s="27">
        <v>1032</v>
      </c>
      <c r="C23" s="10">
        <v>946</v>
      </c>
      <c r="D23" s="10">
        <v>2123</v>
      </c>
      <c r="E23" s="10">
        <v>16748</v>
      </c>
      <c r="F23" s="10">
        <v>64</v>
      </c>
      <c r="G23" s="10">
        <v>134</v>
      </c>
      <c r="H23" s="26">
        <f t="shared" si="0"/>
        <v>20015</v>
      </c>
      <c r="I23" s="11">
        <v>7613</v>
      </c>
    </row>
    <row r="24" spans="1:18" s="22" customFormat="1" x14ac:dyDescent="0.25">
      <c r="A24" s="14" t="s">
        <v>76</v>
      </c>
      <c r="B24" s="27">
        <v>860</v>
      </c>
      <c r="C24" s="10">
        <v>772</v>
      </c>
      <c r="D24" s="10">
        <v>2154</v>
      </c>
      <c r="E24" s="10">
        <v>16874</v>
      </c>
      <c r="F24" s="10">
        <v>57</v>
      </c>
      <c r="G24" s="10">
        <v>128</v>
      </c>
      <c r="H24" s="26">
        <f t="shared" si="0"/>
        <v>19985</v>
      </c>
      <c r="I24" s="11">
        <v>7498</v>
      </c>
    </row>
    <row r="25" spans="1:18" s="22" customFormat="1" ht="15.75" thickBot="1" x14ac:dyDescent="0.3">
      <c r="A25" s="14" t="s">
        <v>77</v>
      </c>
      <c r="B25" s="27">
        <v>651</v>
      </c>
      <c r="C25" s="10">
        <v>590</v>
      </c>
      <c r="D25" s="10">
        <v>1521</v>
      </c>
      <c r="E25" s="10">
        <v>13665</v>
      </c>
      <c r="F25" s="10">
        <v>37</v>
      </c>
      <c r="G25" s="10">
        <v>98</v>
      </c>
      <c r="H25" s="26">
        <f>SUM(C25:G25)</f>
        <v>15911</v>
      </c>
      <c r="I25" s="11">
        <v>5853</v>
      </c>
    </row>
    <row r="26" spans="1:18" s="22" customFormat="1" ht="15.75" thickBot="1" x14ac:dyDescent="0.3">
      <c r="A26" s="216" t="s">
        <v>78</v>
      </c>
      <c r="B26" s="217"/>
      <c r="C26" s="217"/>
      <c r="D26" s="217"/>
      <c r="E26" s="217"/>
      <c r="F26" s="217"/>
      <c r="G26" s="217"/>
      <c r="H26" s="217"/>
      <c r="I26" s="218"/>
      <c r="L26" s="11"/>
      <c r="R26" s="48"/>
    </row>
    <row r="27" spans="1:18" s="22" customFormat="1" x14ac:dyDescent="0.25">
      <c r="A27" s="49"/>
      <c r="B27" s="49"/>
      <c r="C27" s="49"/>
      <c r="D27" s="49"/>
      <c r="E27" s="49"/>
      <c r="F27" s="49"/>
      <c r="G27" s="49"/>
      <c r="H27" s="49"/>
      <c r="I27" s="49"/>
      <c r="L27" s="11"/>
      <c r="R27" s="48"/>
    </row>
    <row r="28" spans="1:18" s="22" customFormat="1" x14ac:dyDescent="0.25">
      <c r="A28" s="209" t="s">
        <v>100</v>
      </c>
      <c r="B28" s="209"/>
      <c r="C28" s="209"/>
      <c r="D28" s="209"/>
      <c r="E28" s="209"/>
      <c r="F28" s="209"/>
      <c r="G28" s="209"/>
      <c r="H28" s="209"/>
      <c r="I28" s="209"/>
    </row>
    <row r="29" spans="1:18" s="22" customFormat="1" x14ac:dyDescent="0.25">
      <c r="A29" s="64" t="s">
        <v>64</v>
      </c>
      <c r="B29" s="12">
        <f t="shared" ref="B29:G40" si="1">B14/$I14</f>
        <v>0.34152334152334152</v>
      </c>
      <c r="C29" s="32">
        <f t="shared" si="1"/>
        <v>0.2334152334152334</v>
      </c>
      <c r="D29" s="12">
        <f t="shared" si="1"/>
        <v>0.47032199663778612</v>
      </c>
      <c r="E29" s="12">
        <f t="shared" si="1"/>
        <v>1.1368162420793999</v>
      </c>
      <c r="F29" s="12">
        <f t="shared" si="1"/>
        <v>1.0862537178326652E-2</v>
      </c>
      <c r="G29" s="12">
        <f t="shared" si="1"/>
        <v>2.0819862925126081E-2</v>
      </c>
      <c r="H29" s="12"/>
    </row>
    <row r="30" spans="1:18" s="22" customFormat="1" x14ac:dyDescent="0.25">
      <c r="A30" s="64" t="s">
        <v>65</v>
      </c>
      <c r="B30" s="12">
        <f t="shared" si="1"/>
        <v>0.31190687080855373</v>
      </c>
      <c r="C30" s="32">
        <f t="shared" si="1"/>
        <v>0.21827154245223332</v>
      </c>
      <c r="D30" s="12">
        <f t="shared" si="1"/>
        <v>0.37985575098064028</v>
      </c>
      <c r="E30" s="12">
        <f t="shared" si="1"/>
        <v>1.2252309249652031</v>
      </c>
      <c r="F30" s="12">
        <f t="shared" si="1"/>
        <v>9.61660129064912E-3</v>
      </c>
      <c r="G30" s="12">
        <f t="shared" si="1"/>
        <v>2.1004681766417815E-2</v>
      </c>
      <c r="H30" s="13"/>
    </row>
    <row r="31" spans="1:18" s="22" customFormat="1" x14ac:dyDescent="0.25">
      <c r="A31" s="64" t="s">
        <v>66</v>
      </c>
      <c r="B31" s="12">
        <f t="shared" si="1"/>
        <v>0.29600198659051402</v>
      </c>
      <c r="C31" s="32">
        <f t="shared" si="1"/>
        <v>0.19803824186739508</v>
      </c>
      <c r="D31" s="12">
        <f t="shared" si="1"/>
        <v>0.31450211075242118</v>
      </c>
      <c r="E31" s="12">
        <f t="shared" si="1"/>
        <v>1.245964738018376</v>
      </c>
      <c r="F31" s="12">
        <f t="shared" si="1"/>
        <v>1.0553762105785945E-2</v>
      </c>
      <c r="G31" s="12">
        <f t="shared" si="1"/>
        <v>1.7258505090638192E-2</v>
      </c>
      <c r="H31" s="13"/>
    </row>
    <row r="32" spans="1:18" s="22" customFormat="1" x14ac:dyDescent="0.25">
      <c r="A32" s="64" t="s">
        <v>69</v>
      </c>
      <c r="B32" s="12">
        <f t="shared" si="1"/>
        <v>0.28002779432201708</v>
      </c>
      <c r="C32" s="32">
        <f t="shared" si="1"/>
        <v>0.15535040698828667</v>
      </c>
      <c r="D32" s="12">
        <f t="shared" si="1"/>
        <v>0.29481834425253128</v>
      </c>
      <c r="E32" s="12">
        <f t="shared" si="1"/>
        <v>1.2996823506055191</v>
      </c>
      <c r="F32" s="12">
        <f t="shared" si="1"/>
        <v>7.941234862021045E-3</v>
      </c>
      <c r="G32" s="12">
        <f t="shared" si="1"/>
        <v>1.7768513003772086E-2</v>
      </c>
      <c r="H32" s="13"/>
    </row>
    <row r="33" spans="1:18" s="22" customFormat="1" x14ac:dyDescent="0.25">
      <c r="A33" s="64" t="s">
        <v>70</v>
      </c>
      <c r="B33" s="12">
        <f t="shared" si="1"/>
        <v>0.26939701750594336</v>
      </c>
      <c r="C33" s="32">
        <f t="shared" si="1"/>
        <v>0.14285714285714285</v>
      </c>
      <c r="D33" s="12">
        <f t="shared" si="1"/>
        <v>0.26680354441322673</v>
      </c>
      <c r="E33" s="12">
        <f t="shared" si="1"/>
        <v>1.3608169440242057</v>
      </c>
      <c r="F33" s="12">
        <f t="shared" si="1"/>
        <v>6.4836827317916578E-3</v>
      </c>
      <c r="G33" s="12">
        <f t="shared" si="1"/>
        <v>1.2751242705856926E-2</v>
      </c>
      <c r="H33" s="13"/>
    </row>
    <row r="34" spans="1:18" s="22" customFormat="1" x14ac:dyDescent="0.25">
      <c r="A34" s="14" t="s">
        <v>71</v>
      </c>
      <c r="B34" s="12">
        <f t="shared" si="1"/>
        <v>0.23691722169362511</v>
      </c>
      <c r="C34" s="32">
        <f t="shared" si="1"/>
        <v>0.12675758536843218</v>
      </c>
      <c r="D34" s="12">
        <f t="shared" si="1"/>
        <v>0.29982027698488212</v>
      </c>
      <c r="E34" s="12">
        <f t="shared" si="1"/>
        <v>1.4747859181731684</v>
      </c>
      <c r="F34" s="12">
        <f t="shared" si="1"/>
        <v>5.8145681361666136E-3</v>
      </c>
      <c r="G34" s="12">
        <f t="shared" si="1"/>
        <v>1.6386510201924092E-2</v>
      </c>
      <c r="H34" s="13"/>
    </row>
    <row r="35" spans="1:18" s="22" customFormat="1" x14ac:dyDescent="0.25">
      <c r="A35" s="14" t="s">
        <v>72</v>
      </c>
      <c r="B35" s="28">
        <f t="shared" si="1"/>
        <v>0.21462772324634904</v>
      </c>
      <c r="C35" s="19">
        <f t="shared" si="1"/>
        <v>9.4326071343069182E-2</v>
      </c>
      <c r="D35" s="19">
        <f t="shared" si="1"/>
        <v>0.25005985156811106</v>
      </c>
      <c r="E35" s="19">
        <f t="shared" si="1"/>
        <v>1.5837921953555183</v>
      </c>
      <c r="F35" s="19">
        <f t="shared" si="1"/>
        <v>6.7033756284414648E-3</v>
      </c>
      <c r="G35" s="19">
        <f t="shared" si="1"/>
        <v>1.3765860665549438E-2</v>
      </c>
      <c r="H35" s="11"/>
      <c r="I35" s="11"/>
    </row>
    <row r="36" spans="1:18" s="22" customFormat="1" x14ac:dyDescent="0.25">
      <c r="A36" s="14" t="s">
        <v>73</v>
      </c>
      <c r="B36" s="28">
        <f t="shared" si="1"/>
        <v>0.17622820919175911</v>
      </c>
      <c r="C36" s="19">
        <f t="shared" si="1"/>
        <v>0.10660327522451135</v>
      </c>
      <c r="D36" s="19">
        <f t="shared" si="1"/>
        <v>0.28357105124141574</v>
      </c>
      <c r="E36" s="19">
        <f t="shared" si="1"/>
        <v>1.7683042789223455</v>
      </c>
      <c r="F36" s="19">
        <f t="shared" si="1"/>
        <v>6.9730586370839939E-3</v>
      </c>
      <c r="G36" s="19">
        <f t="shared" si="1"/>
        <v>1.3629160063391443E-2</v>
      </c>
      <c r="H36" s="11"/>
      <c r="I36" s="11"/>
    </row>
    <row r="37" spans="1:18" s="22" customFormat="1" x14ac:dyDescent="0.25">
      <c r="A37" s="14" t="s">
        <v>74</v>
      </c>
      <c r="B37" s="28">
        <f t="shared" si="1"/>
        <v>0.15544108177720542</v>
      </c>
      <c r="C37" s="19">
        <f t="shared" si="1"/>
        <v>0.10611719253058596</v>
      </c>
      <c r="D37" s="19">
        <f t="shared" si="1"/>
        <v>0.27237604636188023</v>
      </c>
      <c r="E37" s="19">
        <f t="shared" si="1"/>
        <v>2.0110753380553765</v>
      </c>
      <c r="F37" s="19">
        <f t="shared" si="1"/>
        <v>6.4391500321957498E-3</v>
      </c>
      <c r="G37" s="19">
        <f t="shared" si="1"/>
        <v>1.6613007083065037E-2</v>
      </c>
      <c r="H37" s="11"/>
      <c r="I37" s="11"/>
    </row>
    <row r="38" spans="1:18" s="22" customFormat="1" x14ac:dyDescent="0.25">
      <c r="A38" s="14" t="s">
        <v>75</v>
      </c>
      <c r="B38" s="28">
        <f t="shared" si="1"/>
        <v>0.1355575988440825</v>
      </c>
      <c r="C38" s="19">
        <f t="shared" si="1"/>
        <v>0.12426113227374229</v>
      </c>
      <c r="D38" s="19">
        <f t="shared" si="1"/>
        <v>0.27886509917246816</v>
      </c>
      <c r="E38" s="19">
        <f t="shared" si="1"/>
        <v>2.1999211874425324</v>
      </c>
      <c r="F38" s="19">
        <f t="shared" si="1"/>
        <v>8.4066727965322469E-3</v>
      </c>
      <c r="G38" s="19">
        <f t="shared" si="1"/>
        <v>1.7601471167739392E-2</v>
      </c>
      <c r="H38" s="11"/>
      <c r="I38" s="11"/>
    </row>
    <row r="39" spans="1:18" s="22" customFormat="1" x14ac:dyDescent="0.25">
      <c r="A39" s="14" t="s">
        <v>76</v>
      </c>
      <c r="B39" s="28">
        <f t="shared" si="1"/>
        <v>0.11469725260069352</v>
      </c>
      <c r="C39" s="19">
        <f t="shared" si="1"/>
        <v>0.10296078954387837</v>
      </c>
      <c r="D39" s="19">
        <f t="shared" si="1"/>
        <v>0.2872766070952254</v>
      </c>
      <c r="E39" s="19">
        <f t="shared" si="1"/>
        <v>2.250466791144305</v>
      </c>
      <c r="F39" s="19">
        <f t="shared" si="1"/>
        <v>7.6020272072552684E-3</v>
      </c>
      <c r="G39" s="19">
        <f t="shared" si="1"/>
        <v>1.7071218991731127E-2</v>
      </c>
      <c r="H39" s="11"/>
      <c r="I39" s="11"/>
    </row>
    <row r="40" spans="1:18" s="22" customFormat="1" ht="15.75" thickBot="1" x14ac:dyDescent="0.3">
      <c r="A40" s="14" t="s">
        <v>77</v>
      </c>
      <c r="B40" s="28">
        <f t="shared" si="1"/>
        <v>0.11122501281394157</v>
      </c>
      <c r="C40" s="19">
        <f t="shared" si="1"/>
        <v>0.10080300700495472</v>
      </c>
      <c r="D40" s="19">
        <f t="shared" si="1"/>
        <v>0.25986673500768837</v>
      </c>
      <c r="E40" s="19">
        <f t="shared" si="1"/>
        <v>2.3347001537672987</v>
      </c>
      <c r="F40" s="19">
        <f t="shared" si="1"/>
        <v>6.3215445070903811E-3</v>
      </c>
      <c r="G40" s="19">
        <f t="shared" si="1"/>
        <v>1.6743550316077226E-2</v>
      </c>
      <c r="H40" s="11"/>
      <c r="I40" s="11"/>
    </row>
    <row r="41" spans="1:18" s="22" customFormat="1" ht="15.75" thickBot="1" x14ac:dyDescent="0.3">
      <c r="A41" s="216" t="s">
        <v>78</v>
      </c>
      <c r="B41" s="217"/>
      <c r="C41" s="217"/>
      <c r="D41" s="217"/>
      <c r="E41" s="217"/>
      <c r="F41" s="217"/>
      <c r="G41" s="217"/>
      <c r="H41" s="217"/>
      <c r="I41" s="218"/>
      <c r="L41" s="11"/>
      <c r="R41" s="48"/>
    </row>
    <row r="42" spans="1:18" s="22" customFormat="1" x14ac:dyDescent="0.25">
      <c r="A42" s="49"/>
      <c r="B42" s="49"/>
      <c r="C42" s="49"/>
      <c r="D42" s="49"/>
      <c r="E42" s="49"/>
      <c r="F42" s="49"/>
      <c r="G42" s="49"/>
      <c r="H42" s="49"/>
      <c r="I42" s="49"/>
      <c r="L42" s="11"/>
      <c r="R42" s="48"/>
    </row>
    <row r="43" spans="1:18" s="22" customFormat="1" x14ac:dyDescent="0.25">
      <c r="A43" s="209" t="s">
        <v>101</v>
      </c>
      <c r="B43" s="209"/>
      <c r="C43" s="209"/>
      <c r="D43" s="209"/>
      <c r="E43" s="209"/>
      <c r="F43" s="209"/>
      <c r="G43" s="209"/>
      <c r="H43" s="209"/>
      <c r="I43" s="209"/>
    </row>
    <row r="44" spans="1:18" s="22" customFormat="1" x14ac:dyDescent="0.25">
      <c r="A44" s="64" t="s">
        <v>65</v>
      </c>
      <c r="B44" s="12">
        <f t="shared" ref="B44:G54" si="2">B30-B29</f>
        <v>-2.961647071478779E-2</v>
      </c>
      <c r="C44" s="31">
        <f t="shared" si="2"/>
        <v>-1.5143690963000084E-2</v>
      </c>
      <c r="D44" s="12">
        <f t="shared" si="2"/>
        <v>-9.0466245657145838E-2</v>
      </c>
      <c r="E44" s="12">
        <f t="shared" si="2"/>
        <v>8.8414682885803231E-2</v>
      </c>
      <c r="F44" s="12">
        <f t="shared" si="2"/>
        <v>-1.2459358876775323E-3</v>
      </c>
      <c r="G44" s="12">
        <f t="shared" si="2"/>
        <v>1.8481884129173398E-4</v>
      </c>
      <c r="H44" s="13"/>
    </row>
    <row r="45" spans="1:18" s="22" customFormat="1" x14ac:dyDescent="0.25">
      <c r="A45" s="64" t="s">
        <v>66</v>
      </c>
      <c r="B45" s="12">
        <f t="shared" si="2"/>
        <v>-1.5904884218039705E-2</v>
      </c>
      <c r="C45" s="32">
        <f t="shared" si="2"/>
        <v>-2.0233300584838243E-2</v>
      </c>
      <c r="D45" s="12">
        <f t="shared" si="2"/>
        <v>-6.5353640228219101E-2</v>
      </c>
      <c r="E45" s="12">
        <f t="shared" si="2"/>
        <v>2.07338130531729E-2</v>
      </c>
      <c r="F45" s="12">
        <f t="shared" si="2"/>
        <v>9.3716081513682548E-4</v>
      </c>
      <c r="G45" s="12">
        <f t="shared" si="2"/>
        <v>-3.7461766757796236E-3</v>
      </c>
      <c r="H45" s="13"/>
    </row>
    <row r="46" spans="1:18" s="22" customFormat="1" x14ac:dyDescent="0.25">
      <c r="A46" s="64" t="s">
        <v>69</v>
      </c>
      <c r="B46" s="12">
        <f t="shared" si="2"/>
        <v>-1.5974192268496945E-2</v>
      </c>
      <c r="C46" s="32">
        <f t="shared" si="2"/>
        <v>-4.2687834879108405E-2</v>
      </c>
      <c r="D46" s="12">
        <f t="shared" si="2"/>
        <v>-1.9683766499889899E-2</v>
      </c>
      <c r="E46" s="12">
        <f t="shared" si="2"/>
        <v>5.3717612587143027E-2</v>
      </c>
      <c r="F46" s="12">
        <f t="shared" si="2"/>
        <v>-2.6125272437649005E-3</v>
      </c>
      <c r="G46" s="12">
        <f t="shared" si="2"/>
        <v>5.1000791313389471E-4</v>
      </c>
      <c r="H46" s="13"/>
    </row>
    <row r="47" spans="1:18" s="22" customFormat="1" x14ac:dyDescent="0.25">
      <c r="A47" s="64" t="s">
        <v>70</v>
      </c>
      <c r="B47" s="12">
        <f t="shared" si="2"/>
        <v>-1.0630776816073717E-2</v>
      </c>
      <c r="C47" s="32">
        <f t="shared" si="2"/>
        <v>-1.2493264131143822E-2</v>
      </c>
      <c r="D47" s="12">
        <f t="shared" si="2"/>
        <v>-2.8014799839304549E-2</v>
      </c>
      <c r="E47" s="12">
        <f t="shared" si="2"/>
        <v>6.1134593418686656E-2</v>
      </c>
      <c r="F47" s="12">
        <f t="shared" si="2"/>
        <v>-1.4575521302293871E-3</v>
      </c>
      <c r="G47" s="12">
        <f t="shared" si="2"/>
        <v>-5.0172702979151603E-3</v>
      </c>
      <c r="H47" s="13"/>
    </row>
    <row r="48" spans="1:18" s="22" customFormat="1" x14ac:dyDescent="0.25">
      <c r="A48" s="14" t="s">
        <v>71</v>
      </c>
      <c r="B48" s="12">
        <f t="shared" si="2"/>
        <v>-3.2479795812318246E-2</v>
      </c>
      <c r="C48" s="32">
        <f t="shared" si="2"/>
        <v>-1.609955748871067E-2</v>
      </c>
      <c r="D48" s="12">
        <f t="shared" si="2"/>
        <v>3.3016732571655383E-2</v>
      </c>
      <c r="E48" s="12">
        <f t="shared" si="2"/>
        <v>0.11396897414896268</v>
      </c>
      <c r="F48" s="12">
        <f t="shared" si="2"/>
        <v>-6.6911459562504425E-4</v>
      </c>
      <c r="G48" s="12">
        <f t="shared" si="2"/>
        <v>3.6352674960671658E-3</v>
      </c>
      <c r="H48" s="13"/>
    </row>
    <row r="49" spans="1:18" s="22" customFormat="1" x14ac:dyDescent="0.25">
      <c r="A49" s="14" t="s">
        <v>72</v>
      </c>
      <c r="B49" s="28">
        <f t="shared" si="2"/>
        <v>-2.2289498447276068E-2</v>
      </c>
      <c r="C49" s="19">
        <f t="shared" si="2"/>
        <v>-3.2431514025362998E-2</v>
      </c>
      <c r="D49" s="19">
        <f t="shared" si="2"/>
        <v>-4.9760425416771059E-2</v>
      </c>
      <c r="E49" s="19">
        <f t="shared" si="2"/>
        <v>0.1090062771823499</v>
      </c>
      <c r="F49" s="19">
        <f t="shared" si="2"/>
        <v>8.8880749227485123E-4</v>
      </c>
      <c r="G49" s="19">
        <f t="shared" si="2"/>
        <v>-2.620649536374654E-3</v>
      </c>
      <c r="H49" s="11"/>
      <c r="I49" s="11"/>
    </row>
    <row r="50" spans="1:18" s="22" customFormat="1" x14ac:dyDescent="0.25">
      <c r="A50" s="14" t="s">
        <v>73</v>
      </c>
      <c r="B50" s="28">
        <f t="shared" si="2"/>
        <v>-3.8399514054589939E-2</v>
      </c>
      <c r="C50" s="19">
        <f t="shared" si="2"/>
        <v>1.227720388144217E-2</v>
      </c>
      <c r="D50" s="19">
        <f t="shared" si="2"/>
        <v>3.3511199673304681E-2</v>
      </c>
      <c r="E50" s="19">
        <f t="shared" si="2"/>
        <v>0.18451208356682725</v>
      </c>
      <c r="F50" s="19">
        <f t="shared" si="2"/>
        <v>2.6968300864252913E-4</v>
      </c>
      <c r="G50" s="19">
        <f t="shared" si="2"/>
        <v>-1.3670060215799536E-4</v>
      </c>
      <c r="H50" s="11"/>
      <c r="I50" s="11"/>
    </row>
    <row r="51" spans="1:18" s="22" customFormat="1" x14ac:dyDescent="0.25">
      <c r="A51" s="14" t="s">
        <v>74</v>
      </c>
      <c r="B51" s="28">
        <f t="shared" si="2"/>
        <v>-2.0787127414553686E-2</v>
      </c>
      <c r="C51" s="19">
        <f t="shared" si="2"/>
        <v>-4.8608269392538817E-4</v>
      </c>
      <c r="D51" s="19">
        <f t="shared" si="2"/>
        <v>-1.1195004879535508E-2</v>
      </c>
      <c r="E51" s="19">
        <f t="shared" si="2"/>
        <v>0.24277105913303099</v>
      </c>
      <c r="F51" s="19">
        <f t="shared" si="2"/>
        <v>-5.3390860488824413E-4</v>
      </c>
      <c r="G51" s="19">
        <f t="shared" si="2"/>
        <v>2.9838470196735939E-3</v>
      </c>
      <c r="H51" s="11"/>
      <c r="I51" s="11"/>
    </row>
    <row r="52" spans="1:18" s="22" customFormat="1" x14ac:dyDescent="0.25">
      <c r="A52" s="14" t="s">
        <v>75</v>
      </c>
      <c r="B52" s="28">
        <f t="shared" si="2"/>
        <v>-1.988348293312292E-2</v>
      </c>
      <c r="C52" s="19">
        <f t="shared" si="2"/>
        <v>1.8143939743156326E-2</v>
      </c>
      <c r="D52" s="19">
        <f t="shared" si="2"/>
        <v>6.4890528105879253E-3</v>
      </c>
      <c r="E52" s="19">
        <f t="shared" si="2"/>
        <v>0.18884584938715587</v>
      </c>
      <c r="F52" s="19">
        <f t="shared" si="2"/>
        <v>1.9675227643364971E-3</v>
      </c>
      <c r="G52" s="19">
        <f t="shared" si="2"/>
        <v>9.8846408467435573E-4</v>
      </c>
      <c r="H52" s="11"/>
      <c r="I52" s="11"/>
    </row>
    <row r="53" spans="1:18" s="22" customFormat="1" x14ac:dyDescent="0.25">
      <c r="A53" s="14" t="s">
        <v>76</v>
      </c>
      <c r="B53" s="28">
        <f t="shared" si="2"/>
        <v>-2.0860346243388977E-2</v>
      </c>
      <c r="C53" s="19">
        <f t="shared" si="2"/>
        <v>-2.1300342729863919E-2</v>
      </c>
      <c r="D53" s="19">
        <f t="shared" si="2"/>
        <v>8.4115079227572442E-3</v>
      </c>
      <c r="E53" s="19">
        <f t="shared" si="2"/>
        <v>5.0545603701772635E-2</v>
      </c>
      <c r="F53" s="19">
        <f t="shared" si="2"/>
        <v>-8.0464558927697844E-4</v>
      </c>
      <c r="G53" s="19">
        <f t="shared" si="2"/>
        <v>-5.3025217600826541E-4</v>
      </c>
      <c r="H53" s="11"/>
      <c r="I53" s="11"/>
    </row>
    <row r="54" spans="1:18" s="22" customFormat="1" ht="15.75" thickBot="1" x14ac:dyDescent="0.3">
      <c r="A54" s="64" t="s">
        <v>77</v>
      </c>
      <c r="B54" s="28">
        <f t="shared" si="2"/>
        <v>-3.4722397867519572E-3</v>
      </c>
      <c r="C54" s="19">
        <f t="shared" si="2"/>
        <v>-2.1577825389236527E-3</v>
      </c>
      <c r="D54" s="19">
        <f t="shared" si="2"/>
        <v>-2.7409872087537035E-2</v>
      </c>
      <c r="E54" s="19">
        <f t="shared" si="2"/>
        <v>8.4233362622993635E-2</v>
      </c>
      <c r="F54" s="19">
        <f t="shared" si="2"/>
        <v>-1.2804827001648873E-3</v>
      </c>
      <c r="G54" s="19">
        <f t="shared" si="2"/>
        <v>-3.2766867565390059E-4</v>
      </c>
      <c r="H54" s="11"/>
      <c r="I54" s="11"/>
    </row>
    <row r="55" spans="1:18" s="22" customFormat="1" ht="15.75" thickBot="1" x14ac:dyDescent="0.3">
      <c r="A55" s="216" t="s">
        <v>78</v>
      </c>
      <c r="B55" s="217"/>
      <c r="C55" s="217"/>
      <c r="D55" s="217"/>
      <c r="E55" s="217"/>
      <c r="F55" s="217"/>
      <c r="G55" s="217"/>
      <c r="H55" s="217"/>
      <c r="I55" s="218"/>
      <c r="L55" s="11"/>
      <c r="R55" s="48"/>
    </row>
    <row r="56" spans="1:18" s="22" customFormat="1" x14ac:dyDescent="0.25">
      <c r="A56" s="49"/>
      <c r="B56" s="49"/>
      <c r="C56" s="49"/>
      <c r="D56" s="49"/>
      <c r="E56" s="49"/>
      <c r="F56" s="49"/>
      <c r="G56" s="49"/>
      <c r="H56" s="49"/>
      <c r="I56" s="49"/>
      <c r="L56" s="11"/>
      <c r="R56" s="48"/>
    </row>
    <row r="57" spans="1:18" s="22" customFormat="1" ht="24.95" customHeight="1" x14ac:dyDescent="0.25">
      <c r="A57" s="64" t="str">
        <f>CONCATENATE("Note 1: ",'[1]3.3.1'!$AS$33)</f>
        <v xml:space="preserve">Note 1: 2019-2020* data is for the period 1 July 2019 to 27 March 2020 due to discontinuation of Form EX01 on 27 March 2020. </v>
      </c>
    </row>
    <row r="58" spans="1:18" s="22" customFormat="1" x14ac:dyDescent="0.25">
      <c r="A58" s="228" t="s">
        <v>333</v>
      </c>
      <c r="B58" s="228"/>
      <c r="C58" s="228"/>
      <c r="D58" s="228"/>
      <c r="E58" s="228"/>
      <c r="F58" s="228"/>
      <c r="G58" s="228"/>
      <c r="H58" s="228"/>
      <c r="I58" s="228"/>
      <c r="J58" s="228"/>
      <c r="K58" s="228"/>
      <c r="L58" s="228"/>
      <c r="M58" s="228"/>
      <c r="N58" s="228"/>
      <c r="O58" s="228"/>
      <c r="P58" s="228"/>
      <c r="Q58" s="228"/>
      <c r="R58" s="228"/>
    </row>
    <row r="59" spans="1:18" s="22" customFormat="1" ht="15" customHeight="1" x14ac:dyDescent="0.25">
      <c r="B59" s="86"/>
      <c r="C59" s="86"/>
      <c r="D59" s="86"/>
      <c r="E59" s="86"/>
      <c r="F59" s="86"/>
      <c r="G59" s="86"/>
      <c r="H59" s="86"/>
      <c r="I59" s="10"/>
    </row>
    <row r="60" spans="1:18" x14ac:dyDescent="0.25">
      <c r="A60" s="240"/>
      <c r="B60" s="240"/>
      <c r="C60" s="240"/>
      <c r="D60" s="240"/>
      <c r="E60" s="240"/>
      <c r="F60" s="240"/>
      <c r="G60" s="240"/>
      <c r="H60" s="8"/>
    </row>
    <row r="61" spans="1:18" s="22" customFormat="1" ht="26.25" customHeight="1" x14ac:dyDescent="0.25">
      <c r="A61" s="211" t="s">
        <v>334</v>
      </c>
      <c r="B61" s="219"/>
      <c r="C61" s="219"/>
      <c r="D61" s="219"/>
      <c r="E61" s="219"/>
      <c r="F61" s="219"/>
      <c r="G61" s="219"/>
      <c r="H61" s="219"/>
      <c r="I61" s="219"/>
      <c r="J61" s="219"/>
      <c r="K61" s="219"/>
    </row>
    <row r="62" spans="1:18" x14ac:dyDescent="0.25">
      <c r="A62" s="7"/>
      <c r="B62" s="7"/>
      <c r="G62" s="8"/>
    </row>
    <row r="63" spans="1:18" x14ac:dyDescent="0.25">
      <c r="A63" s="7"/>
      <c r="B63" s="7"/>
      <c r="G63" s="8"/>
    </row>
    <row r="64" spans="1:18" x14ac:dyDescent="0.25">
      <c r="A64" s="7"/>
      <c r="B64" s="7"/>
      <c r="G64" s="8"/>
    </row>
    <row r="65" spans="1:7" x14ac:dyDescent="0.25">
      <c r="A65" s="7"/>
      <c r="B65" s="7"/>
      <c r="G65" s="8"/>
    </row>
    <row r="66" spans="1:7" x14ac:dyDescent="0.25">
      <c r="A66" s="7"/>
      <c r="B66" s="7"/>
      <c r="G66" s="8"/>
    </row>
    <row r="67" spans="1:7" x14ac:dyDescent="0.25">
      <c r="A67" s="7"/>
      <c r="B67" s="7"/>
      <c r="G67" s="8"/>
    </row>
    <row r="68" spans="1:7" x14ac:dyDescent="0.25">
      <c r="A68" s="7"/>
      <c r="B68" s="7"/>
      <c r="G68" s="8"/>
    </row>
    <row r="69" spans="1:7" x14ac:dyDescent="0.25">
      <c r="A69" s="7"/>
      <c r="B69" s="7"/>
      <c r="G69" s="8"/>
    </row>
    <row r="70" spans="1:7" x14ac:dyDescent="0.25">
      <c r="A70" s="7"/>
      <c r="B70" s="7"/>
      <c r="G70" s="8"/>
    </row>
    <row r="71" spans="1:7" x14ac:dyDescent="0.25">
      <c r="A71" s="7"/>
      <c r="B71" s="7"/>
      <c r="G71" s="8"/>
    </row>
    <row r="72" spans="1:7" s="22" customFormat="1" x14ac:dyDescent="0.25">
      <c r="A72" s="64"/>
      <c r="B72" s="64"/>
      <c r="G72" s="10"/>
    </row>
    <row r="73" spans="1:7" x14ac:dyDescent="0.25">
      <c r="A73" s="7"/>
      <c r="B73" s="7"/>
      <c r="G73" s="8"/>
    </row>
    <row r="74" spans="1:7" x14ac:dyDescent="0.25">
      <c r="A74" s="7"/>
      <c r="B74" s="7"/>
      <c r="G74" s="8"/>
    </row>
    <row r="75" spans="1:7" x14ac:dyDescent="0.25">
      <c r="A75" s="7"/>
      <c r="B75" s="7"/>
      <c r="G75" s="8"/>
    </row>
    <row r="76" spans="1:7" s="22" customFormat="1" x14ac:dyDescent="0.25">
      <c r="A76" s="64"/>
      <c r="B76" s="64"/>
      <c r="G76" s="10"/>
    </row>
    <row r="77" spans="1:7" s="22" customFormat="1" x14ac:dyDescent="0.25">
      <c r="A77" s="64"/>
      <c r="B77" s="64"/>
      <c r="G77" s="10"/>
    </row>
    <row r="78" spans="1:7" s="22" customFormat="1" x14ac:dyDescent="0.25">
      <c r="A78" s="64"/>
      <c r="B78" s="64"/>
      <c r="G78" s="10"/>
    </row>
    <row r="79" spans="1:7" s="22" customFormat="1" x14ac:dyDescent="0.25">
      <c r="A79" s="64"/>
      <c r="B79" s="64"/>
      <c r="G79" s="10"/>
    </row>
    <row r="80" spans="1:7" s="22" customFormat="1" x14ac:dyDescent="0.25">
      <c r="A80" s="64"/>
      <c r="B80" s="64"/>
      <c r="G80" s="10"/>
    </row>
    <row r="81" spans="1:11" s="22" customFormat="1" x14ac:dyDescent="0.25">
      <c r="A81" s="64"/>
      <c r="B81" s="64"/>
      <c r="G81" s="10"/>
    </row>
    <row r="82" spans="1:11" s="22" customFormat="1" x14ac:dyDescent="0.25">
      <c r="A82" s="64"/>
      <c r="B82" s="64"/>
      <c r="G82" s="10"/>
    </row>
    <row r="83" spans="1:11" s="22" customFormat="1" x14ac:dyDescent="0.25">
      <c r="A83" s="64"/>
      <c r="B83" s="64"/>
      <c r="G83" s="10"/>
    </row>
    <row r="84" spans="1:11" s="22" customFormat="1" x14ac:dyDescent="0.25">
      <c r="A84" s="64"/>
      <c r="B84" s="64"/>
      <c r="G84" s="10"/>
    </row>
    <row r="85" spans="1:11" s="22" customFormat="1" x14ac:dyDescent="0.25">
      <c r="A85" s="64"/>
      <c r="B85" s="64"/>
      <c r="G85" s="10"/>
    </row>
    <row r="86" spans="1:11" s="22" customFormat="1" x14ac:dyDescent="0.25">
      <c r="A86" s="64"/>
      <c r="B86" s="64"/>
      <c r="G86" s="10"/>
    </row>
    <row r="87" spans="1:11" s="22" customFormat="1" x14ac:dyDescent="0.25">
      <c r="A87" s="64"/>
      <c r="B87" s="64"/>
      <c r="G87" s="10"/>
    </row>
    <row r="88" spans="1:11" s="22" customFormat="1" x14ac:dyDescent="0.25">
      <c r="A88" s="64"/>
      <c r="B88" s="64"/>
      <c r="G88" s="10"/>
    </row>
    <row r="89" spans="1:11" s="22" customFormat="1" x14ac:dyDescent="0.25">
      <c r="A89" s="64"/>
      <c r="B89" s="64"/>
      <c r="G89" s="10"/>
    </row>
    <row r="90" spans="1:11" s="22" customFormat="1" x14ac:dyDescent="0.25">
      <c r="A90" s="64"/>
      <c r="B90" s="64"/>
      <c r="G90" s="10"/>
    </row>
    <row r="91" spans="1:11" s="22" customFormat="1" x14ac:dyDescent="0.25">
      <c r="A91" s="64"/>
      <c r="B91" s="64"/>
      <c r="G91" s="10"/>
    </row>
    <row r="92" spans="1:11" s="22" customFormat="1" x14ac:dyDescent="0.25">
      <c r="A92" s="64"/>
      <c r="B92" s="64"/>
      <c r="G92" s="10"/>
    </row>
    <row r="93" spans="1:11" s="22" customFormat="1" ht="26.25" customHeight="1" x14ac:dyDescent="0.25">
      <c r="A93" s="225" t="s">
        <v>335</v>
      </c>
      <c r="B93" s="226"/>
      <c r="C93" s="226"/>
      <c r="D93" s="226"/>
      <c r="E93" s="226"/>
      <c r="F93" s="226"/>
      <c r="G93" s="226"/>
      <c r="H93" s="226"/>
      <c r="I93" s="226"/>
      <c r="J93" s="226"/>
      <c r="K93" s="226"/>
    </row>
    <row r="94" spans="1:11" s="22" customFormat="1" ht="18.75" customHeight="1" x14ac:dyDescent="0.25">
      <c r="A94" s="2"/>
      <c r="B94" s="239" t="s">
        <v>104</v>
      </c>
      <c r="C94" s="214"/>
      <c r="D94" s="214"/>
      <c r="E94" s="214"/>
      <c r="F94" s="214"/>
      <c r="G94" s="214"/>
      <c r="H94" s="214"/>
      <c r="I94" s="214"/>
      <c r="J94" s="214"/>
    </row>
    <row r="95" spans="1:11" s="22" customFormat="1" ht="80.45" customHeight="1" x14ac:dyDescent="0.25">
      <c r="A95" s="86" t="s">
        <v>44</v>
      </c>
      <c r="B95" s="9" t="s">
        <v>336</v>
      </c>
      <c r="C95" s="9" t="s">
        <v>337</v>
      </c>
      <c r="D95" s="9" t="s">
        <v>338</v>
      </c>
      <c r="E95" s="9" t="s">
        <v>339</v>
      </c>
      <c r="F95" s="9" t="s">
        <v>340</v>
      </c>
      <c r="G95" s="9" t="s">
        <v>341</v>
      </c>
      <c r="H95" s="9" t="s">
        <v>342</v>
      </c>
      <c r="I95" s="9" t="s">
        <v>343</v>
      </c>
      <c r="J95" s="47" t="s">
        <v>344</v>
      </c>
      <c r="K95" s="18" t="s">
        <v>94</v>
      </c>
    </row>
    <row r="96" spans="1:11" s="22" customFormat="1" ht="15" customHeight="1" x14ac:dyDescent="0.25">
      <c r="A96" s="215" t="s">
        <v>55</v>
      </c>
      <c r="B96" s="215"/>
      <c r="C96" s="215"/>
      <c r="D96" s="215"/>
      <c r="E96" s="215"/>
      <c r="F96" s="215"/>
      <c r="G96" s="215"/>
      <c r="H96" s="215"/>
      <c r="I96" s="215"/>
      <c r="J96" s="215"/>
      <c r="K96" s="215"/>
    </row>
    <row r="97" spans="1:18" s="22" customFormat="1" ht="15" customHeight="1" x14ac:dyDescent="0.25">
      <c r="A97" s="215"/>
      <c r="B97" s="215"/>
      <c r="C97" s="215"/>
      <c r="D97" s="215"/>
      <c r="E97" s="215"/>
      <c r="F97" s="215"/>
      <c r="G97" s="215"/>
      <c r="H97" s="215"/>
      <c r="I97" s="215"/>
      <c r="J97" s="215"/>
      <c r="K97" s="215"/>
    </row>
    <row r="98" spans="1:18" s="22" customFormat="1" x14ac:dyDescent="0.25">
      <c r="A98" s="64" t="s">
        <v>64</v>
      </c>
      <c r="B98" s="10">
        <v>283</v>
      </c>
      <c r="C98" s="10">
        <v>49</v>
      </c>
      <c r="D98" s="10">
        <v>534</v>
      </c>
      <c r="E98" s="10">
        <v>42</v>
      </c>
      <c r="F98" s="10">
        <v>678</v>
      </c>
      <c r="G98" s="10">
        <v>154</v>
      </c>
      <c r="H98" s="10">
        <v>13</v>
      </c>
      <c r="I98" s="10">
        <v>52</v>
      </c>
      <c r="J98" s="10">
        <f>SUM(B98:I98)</f>
        <v>1805</v>
      </c>
      <c r="K98" s="33">
        <v>7733</v>
      </c>
    </row>
    <row r="99" spans="1:18" s="22" customFormat="1" x14ac:dyDescent="0.25">
      <c r="A99" s="64" t="s">
        <v>65</v>
      </c>
      <c r="B99" s="10">
        <v>271</v>
      </c>
      <c r="C99" s="10">
        <v>34</v>
      </c>
      <c r="D99" s="10">
        <v>522</v>
      </c>
      <c r="E99" s="10">
        <v>25</v>
      </c>
      <c r="F99" s="10">
        <v>651</v>
      </c>
      <c r="G99" s="10">
        <v>155</v>
      </c>
      <c r="H99" s="10">
        <v>14</v>
      </c>
      <c r="I99" s="10">
        <v>53</v>
      </c>
      <c r="J99" s="10">
        <f t="shared" ref="J99:J109" si="3">SUM(B99:I99)</f>
        <v>1725</v>
      </c>
      <c r="K99" s="34">
        <v>7903</v>
      </c>
    </row>
    <row r="100" spans="1:18" s="22" customFormat="1" x14ac:dyDescent="0.25">
      <c r="A100" s="64" t="s">
        <v>66</v>
      </c>
      <c r="B100" s="10">
        <v>246</v>
      </c>
      <c r="C100" s="10">
        <v>24</v>
      </c>
      <c r="D100" s="10">
        <v>470</v>
      </c>
      <c r="E100" s="10">
        <v>37</v>
      </c>
      <c r="F100" s="10">
        <v>604</v>
      </c>
      <c r="G100" s="10">
        <v>146</v>
      </c>
      <c r="H100" s="10">
        <v>9</v>
      </c>
      <c r="I100" s="10">
        <v>59</v>
      </c>
      <c r="J100" s="10">
        <f t="shared" si="3"/>
        <v>1595</v>
      </c>
      <c r="K100" s="34">
        <v>8054</v>
      </c>
    </row>
    <row r="101" spans="1:18" s="22" customFormat="1" x14ac:dyDescent="0.25">
      <c r="A101" s="64" t="s">
        <v>69</v>
      </c>
      <c r="B101" s="10">
        <v>261</v>
      </c>
      <c r="C101" s="10">
        <v>33</v>
      </c>
      <c r="D101" s="10">
        <v>473</v>
      </c>
      <c r="E101" s="10">
        <v>30</v>
      </c>
      <c r="F101" s="10">
        <v>536</v>
      </c>
      <c r="G101" s="10">
        <v>166</v>
      </c>
      <c r="H101" s="10">
        <v>8</v>
      </c>
      <c r="I101" s="10">
        <v>58</v>
      </c>
      <c r="J101" s="10">
        <f t="shared" si="3"/>
        <v>1565</v>
      </c>
      <c r="K101" s="34">
        <v>10074</v>
      </c>
    </row>
    <row r="102" spans="1:18" s="22" customFormat="1" x14ac:dyDescent="0.25">
      <c r="A102" s="64" t="s">
        <v>70</v>
      </c>
      <c r="B102" s="10">
        <v>267</v>
      </c>
      <c r="C102" s="10">
        <v>31</v>
      </c>
      <c r="D102" s="10">
        <v>360</v>
      </c>
      <c r="E102" s="10">
        <v>33</v>
      </c>
      <c r="F102" s="10">
        <v>408</v>
      </c>
      <c r="G102" s="10">
        <v>113</v>
      </c>
      <c r="H102" s="10">
        <v>13</v>
      </c>
      <c r="I102" s="10">
        <v>97</v>
      </c>
      <c r="J102" s="10">
        <f t="shared" si="3"/>
        <v>1322</v>
      </c>
      <c r="K102" s="34">
        <v>9254</v>
      </c>
    </row>
    <row r="103" spans="1:18" s="22" customFormat="1" x14ac:dyDescent="0.25">
      <c r="A103" s="64" t="s">
        <v>71</v>
      </c>
      <c r="B103" s="10">
        <v>255</v>
      </c>
      <c r="C103" s="10">
        <v>36</v>
      </c>
      <c r="D103" s="10">
        <v>333</v>
      </c>
      <c r="E103" s="10">
        <v>26</v>
      </c>
      <c r="F103" s="10">
        <v>381</v>
      </c>
      <c r="G103" s="10">
        <v>116</v>
      </c>
      <c r="H103" s="10">
        <v>5</v>
      </c>
      <c r="I103" s="10">
        <v>47</v>
      </c>
      <c r="J103" s="10">
        <f t="shared" si="3"/>
        <v>1199</v>
      </c>
      <c r="K103" s="34">
        <v>9459</v>
      </c>
    </row>
    <row r="104" spans="1:18" s="22" customFormat="1" x14ac:dyDescent="0.25">
      <c r="A104" s="14" t="s">
        <v>72</v>
      </c>
      <c r="B104" s="10">
        <v>173</v>
      </c>
      <c r="C104" s="10">
        <v>31</v>
      </c>
      <c r="D104" s="10">
        <v>240</v>
      </c>
      <c r="E104" s="10">
        <v>25</v>
      </c>
      <c r="F104" s="10">
        <v>166</v>
      </c>
      <c r="G104" s="10">
        <v>106</v>
      </c>
      <c r="H104" s="10">
        <v>9</v>
      </c>
      <c r="I104" s="10">
        <v>38</v>
      </c>
      <c r="J104" s="10">
        <f t="shared" si="3"/>
        <v>788</v>
      </c>
      <c r="K104" s="34">
        <v>8354</v>
      </c>
    </row>
    <row r="105" spans="1:18" s="22" customFormat="1" x14ac:dyDescent="0.25">
      <c r="A105" s="14" t="s">
        <v>73</v>
      </c>
      <c r="B105" s="10">
        <v>274</v>
      </c>
      <c r="C105" s="10">
        <v>22</v>
      </c>
      <c r="D105" s="10">
        <v>332</v>
      </c>
      <c r="E105" s="10">
        <v>27</v>
      </c>
      <c r="F105" s="10">
        <v>150</v>
      </c>
      <c r="G105" s="10">
        <v>137</v>
      </c>
      <c r="H105" s="10">
        <v>9</v>
      </c>
      <c r="I105" s="10">
        <v>58</v>
      </c>
      <c r="J105" s="10">
        <f t="shared" si="3"/>
        <v>1009</v>
      </c>
      <c r="K105" s="34">
        <v>9465</v>
      </c>
    </row>
    <row r="106" spans="1:18" s="22" customFormat="1" x14ac:dyDescent="0.25">
      <c r="A106" s="64" t="s">
        <v>74</v>
      </c>
      <c r="B106" s="10">
        <v>223</v>
      </c>
      <c r="C106" s="10">
        <v>23</v>
      </c>
      <c r="D106" s="10">
        <v>227</v>
      </c>
      <c r="E106" s="10">
        <v>23</v>
      </c>
      <c r="F106" s="10">
        <v>117</v>
      </c>
      <c r="G106" s="10">
        <v>123</v>
      </c>
      <c r="H106" s="10">
        <v>22</v>
      </c>
      <c r="I106" s="10">
        <v>66</v>
      </c>
      <c r="J106" s="27">
        <f t="shared" si="3"/>
        <v>824</v>
      </c>
      <c r="K106" s="11">
        <v>7765</v>
      </c>
    </row>
    <row r="107" spans="1:18" s="22" customFormat="1" x14ac:dyDescent="0.25">
      <c r="A107" s="64" t="s">
        <v>75</v>
      </c>
      <c r="B107" s="10">
        <v>341</v>
      </c>
      <c r="C107" s="10">
        <v>38</v>
      </c>
      <c r="D107" s="10">
        <v>199</v>
      </c>
      <c r="E107" s="10">
        <v>26</v>
      </c>
      <c r="F107" s="10">
        <v>115</v>
      </c>
      <c r="G107" s="10">
        <v>141</v>
      </c>
      <c r="H107" s="10">
        <v>17</v>
      </c>
      <c r="I107" s="10">
        <v>69</v>
      </c>
      <c r="J107" s="27">
        <f t="shared" si="3"/>
        <v>946</v>
      </c>
      <c r="K107" s="11">
        <v>7613</v>
      </c>
    </row>
    <row r="108" spans="1:18" s="22" customFormat="1" x14ac:dyDescent="0.25">
      <c r="A108" s="64" t="s">
        <v>76</v>
      </c>
      <c r="B108" s="10">
        <v>240</v>
      </c>
      <c r="C108" s="10">
        <v>31</v>
      </c>
      <c r="D108" s="10">
        <v>184</v>
      </c>
      <c r="E108" s="10">
        <v>19</v>
      </c>
      <c r="F108" s="10">
        <v>89</v>
      </c>
      <c r="G108" s="10">
        <v>139</v>
      </c>
      <c r="H108" s="10">
        <v>21</v>
      </c>
      <c r="I108" s="10">
        <v>49</v>
      </c>
      <c r="J108" s="27">
        <f t="shared" si="3"/>
        <v>772</v>
      </c>
      <c r="K108" s="11">
        <v>7498</v>
      </c>
    </row>
    <row r="109" spans="1:18" s="22" customFormat="1" ht="15.75" thickBot="1" x14ac:dyDescent="0.3">
      <c r="A109" s="64" t="s">
        <v>77</v>
      </c>
      <c r="B109" s="10">
        <v>223</v>
      </c>
      <c r="C109" s="10">
        <v>26</v>
      </c>
      <c r="D109" s="10">
        <v>94</v>
      </c>
      <c r="E109" s="10">
        <v>16</v>
      </c>
      <c r="F109" s="10">
        <v>65</v>
      </c>
      <c r="G109" s="10">
        <v>119</v>
      </c>
      <c r="H109" s="10">
        <v>16</v>
      </c>
      <c r="I109" s="10">
        <v>31</v>
      </c>
      <c r="J109" s="27">
        <f t="shared" si="3"/>
        <v>590</v>
      </c>
      <c r="K109" s="11">
        <v>5853</v>
      </c>
    </row>
    <row r="110" spans="1:18" s="22" customFormat="1" ht="15.75" thickBot="1" x14ac:dyDescent="0.3">
      <c r="A110" s="216" t="s">
        <v>78</v>
      </c>
      <c r="B110" s="217"/>
      <c r="C110" s="217"/>
      <c r="D110" s="217"/>
      <c r="E110" s="217"/>
      <c r="F110" s="217"/>
      <c r="G110" s="217"/>
      <c r="H110" s="217"/>
      <c r="I110" s="217"/>
      <c r="J110" s="217"/>
      <c r="K110" s="218"/>
      <c r="L110" s="11"/>
      <c r="R110" s="48"/>
    </row>
    <row r="111" spans="1:18" s="22" customFormat="1" x14ac:dyDescent="0.25">
      <c r="A111" s="49"/>
      <c r="B111" s="49"/>
      <c r="C111" s="49"/>
      <c r="D111" s="49"/>
      <c r="E111" s="49"/>
      <c r="F111" s="49"/>
      <c r="G111" s="49"/>
      <c r="H111" s="49"/>
      <c r="I111" s="49"/>
      <c r="L111" s="11"/>
      <c r="R111" s="48"/>
    </row>
    <row r="112" spans="1:18" s="22" customFormat="1" ht="15" customHeight="1" x14ac:dyDescent="0.25">
      <c r="A112" s="215" t="s">
        <v>100</v>
      </c>
      <c r="B112" s="215"/>
      <c r="C112" s="215"/>
      <c r="D112" s="215"/>
      <c r="E112" s="215"/>
      <c r="F112" s="215"/>
      <c r="G112" s="215"/>
      <c r="H112" s="215"/>
      <c r="I112" s="215"/>
    </row>
    <row r="113" spans="1:18" s="22" customFormat="1" x14ac:dyDescent="0.25">
      <c r="A113" s="64" t="s">
        <v>64</v>
      </c>
      <c r="B113" s="20">
        <f t="shared" ref="B113:I124" si="4">B98/$K98</f>
        <v>3.6596405017457652E-2</v>
      </c>
      <c r="C113" s="20">
        <f t="shared" si="4"/>
        <v>6.3364800206905467E-3</v>
      </c>
      <c r="D113" s="20">
        <f t="shared" si="4"/>
        <v>6.9054700633648006E-2</v>
      </c>
      <c r="E113" s="20">
        <f t="shared" si="4"/>
        <v>5.4312685891633261E-3</v>
      </c>
      <c r="F113" s="20">
        <f t="shared" si="4"/>
        <v>8.7676192939350833E-2</v>
      </c>
      <c r="G113" s="20">
        <f t="shared" si="4"/>
        <v>1.9914651493598862E-2</v>
      </c>
      <c r="H113" s="20">
        <f t="shared" si="4"/>
        <v>1.681106944264839E-3</v>
      </c>
      <c r="I113" s="20">
        <f t="shared" si="4"/>
        <v>6.7244277770593559E-3</v>
      </c>
    </row>
    <row r="114" spans="1:18" s="22" customFormat="1" x14ac:dyDescent="0.25">
      <c r="A114" s="64" t="s">
        <v>65</v>
      </c>
      <c r="B114" s="19">
        <f t="shared" si="4"/>
        <v>3.4290775654814629E-2</v>
      </c>
      <c r="C114" s="19">
        <f t="shared" si="4"/>
        <v>4.3021637352903958E-3</v>
      </c>
      <c r="D114" s="19">
        <f t="shared" si="4"/>
        <v>6.605086675945844E-2</v>
      </c>
      <c r="E114" s="19">
        <f t="shared" si="4"/>
        <v>3.1633556877135264E-3</v>
      </c>
      <c r="F114" s="19">
        <f t="shared" si="4"/>
        <v>8.2373782108060234E-2</v>
      </c>
      <c r="G114" s="19">
        <f t="shared" si="4"/>
        <v>1.9612805263823866E-2</v>
      </c>
      <c r="H114" s="19">
        <f t="shared" si="4"/>
        <v>1.7714791851195749E-3</v>
      </c>
      <c r="I114" s="19">
        <f t="shared" si="4"/>
        <v>6.7063140579526762E-3</v>
      </c>
    </row>
    <row r="115" spans="1:18" s="22" customFormat="1" x14ac:dyDescent="0.25">
      <c r="A115" s="64" t="s">
        <v>66</v>
      </c>
      <c r="B115" s="19">
        <f t="shared" si="4"/>
        <v>3.0543829153215792E-2</v>
      </c>
      <c r="C115" s="19">
        <f t="shared" si="4"/>
        <v>2.9798857710454435E-3</v>
      </c>
      <c r="D115" s="19">
        <f t="shared" si="4"/>
        <v>5.8356096349639931E-2</v>
      </c>
      <c r="E115" s="19">
        <f t="shared" si="4"/>
        <v>4.5939905636950586E-3</v>
      </c>
      <c r="F115" s="19">
        <f t="shared" si="4"/>
        <v>7.4993791904643656E-2</v>
      </c>
      <c r="G115" s="19">
        <f t="shared" si="4"/>
        <v>1.8127638440526447E-2</v>
      </c>
      <c r="H115" s="19">
        <f t="shared" si="4"/>
        <v>1.1174571641420412E-3</v>
      </c>
      <c r="I115" s="19">
        <f t="shared" si="4"/>
        <v>7.3255525204867144E-3</v>
      </c>
    </row>
    <row r="116" spans="1:18" s="22" customFormat="1" x14ac:dyDescent="0.25">
      <c r="A116" s="64" t="s">
        <v>69</v>
      </c>
      <c r="B116" s="19">
        <f t="shared" si="4"/>
        <v>2.5908278737343658E-2</v>
      </c>
      <c r="C116" s="19">
        <f t="shared" si="4"/>
        <v>3.2757593805836809E-3</v>
      </c>
      <c r="D116" s="19">
        <f t="shared" si="4"/>
        <v>4.6952551121699423E-2</v>
      </c>
      <c r="E116" s="19">
        <f t="shared" si="4"/>
        <v>2.9779630732578916E-3</v>
      </c>
      <c r="F116" s="19">
        <f t="shared" si="4"/>
        <v>5.3206273575540995E-2</v>
      </c>
      <c r="G116" s="19">
        <f t="shared" si="4"/>
        <v>1.6478062338693669E-2</v>
      </c>
      <c r="H116" s="19">
        <f t="shared" si="4"/>
        <v>7.9412348620210439E-4</v>
      </c>
      <c r="I116" s="19">
        <f t="shared" si="4"/>
        <v>5.7573952749652574E-3</v>
      </c>
      <c r="J116" s="19"/>
    </row>
    <row r="117" spans="1:18" s="22" customFormat="1" x14ac:dyDescent="0.25">
      <c r="A117" s="64" t="s">
        <v>70</v>
      </c>
      <c r="B117" s="19">
        <f t="shared" si="4"/>
        <v>2.8852388156472876E-2</v>
      </c>
      <c r="C117" s="19">
        <f t="shared" si="4"/>
        <v>3.3499027447590232E-3</v>
      </c>
      <c r="D117" s="19">
        <f t="shared" si="4"/>
        <v>3.8902096390749943E-2</v>
      </c>
      <c r="E117" s="19">
        <f t="shared" si="4"/>
        <v>3.5660255024854118E-3</v>
      </c>
      <c r="F117" s="19">
        <f t="shared" si="4"/>
        <v>4.408904257618327E-2</v>
      </c>
      <c r="G117" s="19">
        <f t="shared" si="4"/>
        <v>1.2210935811540955E-2</v>
      </c>
      <c r="H117" s="19">
        <f t="shared" si="4"/>
        <v>1.4047979252215259E-3</v>
      </c>
      <c r="I117" s="19">
        <f t="shared" si="4"/>
        <v>1.0481953749729846E-2</v>
      </c>
      <c r="J117" s="19"/>
    </row>
    <row r="118" spans="1:18" s="22" customFormat="1" x14ac:dyDescent="0.25">
      <c r="A118" s="14" t="s">
        <v>71</v>
      </c>
      <c r="B118" s="19">
        <f t="shared" si="4"/>
        <v>2.6958452267681572E-2</v>
      </c>
      <c r="C118" s="19">
        <f t="shared" si="4"/>
        <v>3.8058991436726928E-3</v>
      </c>
      <c r="D118" s="19">
        <f t="shared" si="4"/>
        <v>3.5204567078972404E-2</v>
      </c>
      <c r="E118" s="19">
        <f t="shared" si="4"/>
        <v>2.7487049370969446E-3</v>
      </c>
      <c r="F118" s="19">
        <f t="shared" si="4"/>
        <v>4.0279099270535995E-2</v>
      </c>
      <c r="G118" s="19">
        <f t="shared" si="4"/>
        <v>1.2263452796278676E-2</v>
      </c>
      <c r="H118" s="19">
        <f t="shared" si="4"/>
        <v>5.2859710328787403E-4</v>
      </c>
      <c r="I118" s="19">
        <f t="shared" si="4"/>
        <v>4.9688127709060156E-3</v>
      </c>
      <c r="J118" s="19"/>
    </row>
    <row r="119" spans="1:18" s="22" customFormat="1" x14ac:dyDescent="0.25">
      <c r="A119" s="14" t="s">
        <v>72</v>
      </c>
      <c r="B119" s="19">
        <f t="shared" si="4"/>
        <v>2.0708642566435242E-2</v>
      </c>
      <c r="C119" s="19">
        <f t="shared" si="4"/>
        <v>3.7107972228872395E-3</v>
      </c>
      <c r="D119" s="19">
        <f t="shared" si="4"/>
        <v>2.8728752693320564E-2</v>
      </c>
      <c r="E119" s="19">
        <f t="shared" si="4"/>
        <v>2.9925784055542257E-3</v>
      </c>
      <c r="F119" s="19">
        <f t="shared" si="4"/>
        <v>1.9870720612880057E-2</v>
      </c>
      <c r="G119" s="19">
        <f t="shared" si="4"/>
        <v>1.2688532439549916E-2</v>
      </c>
      <c r="H119" s="19">
        <f t="shared" si="4"/>
        <v>1.0773282259995212E-3</v>
      </c>
      <c r="I119" s="19">
        <f t="shared" si="4"/>
        <v>4.5487191764424229E-3</v>
      </c>
    </row>
    <row r="120" spans="1:18" s="22" customFormat="1" x14ac:dyDescent="0.25">
      <c r="A120" s="14" t="s">
        <v>73</v>
      </c>
      <c r="B120" s="19">
        <f t="shared" si="4"/>
        <v>2.8948758584257793E-2</v>
      </c>
      <c r="C120" s="19">
        <f t="shared" si="4"/>
        <v>2.324352879027998E-3</v>
      </c>
      <c r="D120" s="19">
        <f t="shared" si="4"/>
        <v>3.5076597992604333E-2</v>
      </c>
      <c r="E120" s="19">
        <f t="shared" si="4"/>
        <v>2.8526148969889066E-3</v>
      </c>
      <c r="F120" s="19">
        <f t="shared" si="4"/>
        <v>1.5847860538827259E-2</v>
      </c>
      <c r="G120" s="19">
        <f t="shared" si="4"/>
        <v>1.4474379292128896E-2</v>
      </c>
      <c r="H120" s="19">
        <f t="shared" si="4"/>
        <v>9.5087163232963554E-4</v>
      </c>
      <c r="I120" s="19">
        <f t="shared" si="4"/>
        <v>6.1278394083465401E-3</v>
      </c>
    </row>
    <row r="121" spans="1:18" s="22" customFormat="1" x14ac:dyDescent="0.25">
      <c r="A121" s="64" t="s">
        <v>74</v>
      </c>
      <c r="B121" s="19">
        <f t="shared" si="4"/>
        <v>2.8718609143593046E-2</v>
      </c>
      <c r="C121" s="19">
        <f t="shared" si="4"/>
        <v>2.9620090148100449E-3</v>
      </c>
      <c r="D121" s="19">
        <f t="shared" si="4"/>
        <v>2.9233741146168706E-2</v>
      </c>
      <c r="E121" s="19">
        <f t="shared" si="4"/>
        <v>2.9620090148100449E-3</v>
      </c>
      <c r="F121" s="19">
        <f t="shared" si="4"/>
        <v>1.5067611075338055E-2</v>
      </c>
      <c r="G121" s="19">
        <f t="shared" si="4"/>
        <v>1.5840309079201545E-2</v>
      </c>
      <c r="H121" s="19">
        <f t="shared" si="4"/>
        <v>2.83322601416613E-3</v>
      </c>
      <c r="I121" s="19">
        <f t="shared" si="4"/>
        <v>8.4996780424983903E-3</v>
      </c>
      <c r="J121" s="19"/>
    </row>
    <row r="122" spans="1:18" s="22" customFormat="1" x14ac:dyDescent="0.25">
      <c r="A122" s="64" t="s">
        <v>75</v>
      </c>
      <c r="B122" s="19">
        <f t="shared" si="4"/>
        <v>4.4791803494023383E-2</v>
      </c>
      <c r="C122" s="19">
        <f t="shared" si="4"/>
        <v>4.991461972941022E-3</v>
      </c>
      <c r="D122" s="19">
        <f t="shared" si="4"/>
        <v>2.6139498226717458E-2</v>
      </c>
      <c r="E122" s="19">
        <f t="shared" si="4"/>
        <v>3.4152108235912257E-3</v>
      </c>
      <c r="F122" s="19">
        <f t="shared" si="4"/>
        <v>1.5105740181268883E-2</v>
      </c>
      <c r="G122" s="19">
        <f t="shared" si="4"/>
        <v>1.8520951004860106E-2</v>
      </c>
      <c r="H122" s="19">
        <f t="shared" si="4"/>
        <v>2.2330224615788783E-3</v>
      </c>
      <c r="I122" s="19">
        <f t="shared" si="4"/>
        <v>9.0634441087613302E-3</v>
      </c>
      <c r="J122" s="19"/>
    </row>
    <row r="123" spans="1:18" s="22" customFormat="1" x14ac:dyDescent="0.25">
      <c r="A123" s="64" t="s">
        <v>76</v>
      </c>
      <c r="B123" s="19">
        <f t="shared" si="4"/>
        <v>3.2008535609495868E-2</v>
      </c>
      <c r="C123" s="19">
        <f t="shared" si="4"/>
        <v>4.1344358495598831E-3</v>
      </c>
      <c r="D123" s="19">
        <f t="shared" si="4"/>
        <v>2.4539877300613498E-2</v>
      </c>
      <c r="E123" s="19">
        <f t="shared" si="4"/>
        <v>2.5340090690850895E-3</v>
      </c>
      <c r="F123" s="19">
        <f t="shared" si="4"/>
        <v>1.1869831955188051E-2</v>
      </c>
      <c r="G123" s="19">
        <f t="shared" si="4"/>
        <v>1.8538276873833023E-2</v>
      </c>
      <c r="H123" s="19">
        <f t="shared" si="4"/>
        <v>2.8007468658308881E-3</v>
      </c>
      <c r="I123" s="19">
        <f t="shared" si="4"/>
        <v>6.5350760202720721E-3</v>
      </c>
      <c r="J123" s="19"/>
    </row>
    <row r="124" spans="1:18" s="22" customFormat="1" ht="15.75" thickBot="1" x14ac:dyDescent="0.3">
      <c r="A124" s="64" t="s">
        <v>77</v>
      </c>
      <c r="B124" s="19">
        <f t="shared" si="4"/>
        <v>3.8100119596787975E-2</v>
      </c>
      <c r="C124" s="19">
        <f t="shared" si="4"/>
        <v>4.4421664103878357E-3</v>
      </c>
      <c r="D124" s="19">
        <f t="shared" si="4"/>
        <v>1.6060140099094483E-2</v>
      </c>
      <c r="E124" s="19">
        <f t="shared" si="4"/>
        <v>2.7336408679309756E-3</v>
      </c>
      <c r="F124" s="19">
        <f t="shared" si="4"/>
        <v>1.1105416025969587E-2</v>
      </c>
      <c r="G124" s="19">
        <f t="shared" si="4"/>
        <v>2.0331453955236632E-2</v>
      </c>
      <c r="H124" s="19">
        <f t="shared" si="4"/>
        <v>2.7336408679309756E-3</v>
      </c>
      <c r="I124" s="19">
        <f t="shared" si="4"/>
        <v>5.2964291816162655E-3</v>
      </c>
      <c r="J124" s="19"/>
    </row>
    <row r="125" spans="1:18" s="22" customFormat="1" ht="15.75" thickBot="1" x14ac:dyDescent="0.3">
      <c r="A125" s="216" t="s">
        <v>78</v>
      </c>
      <c r="B125" s="217"/>
      <c r="C125" s="217"/>
      <c r="D125" s="217"/>
      <c r="E125" s="217"/>
      <c r="F125" s="217"/>
      <c r="G125" s="217"/>
      <c r="H125" s="217"/>
      <c r="I125" s="218"/>
      <c r="L125" s="11"/>
      <c r="R125" s="48"/>
    </row>
    <row r="126" spans="1:18" s="22" customFormat="1" x14ac:dyDescent="0.25">
      <c r="A126" s="49"/>
      <c r="B126" s="49"/>
      <c r="C126" s="49"/>
      <c r="D126" s="49"/>
      <c r="E126" s="49"/>
      <c r="F126" s="49"/>
      <c r="G126" s="49"/>
      <c r="H126" s="49"/>
      <c r="I126" s="49"/>
      <c r="L126" s="11"/>
      <c r="R126" s="48"/>
    </row>
    <row r="127" spans="1:18" s="22" customFormat="1" ht="15" customHeight="1" x14ac:dyDescent="0.25">
      <c r="A127" s="215" t="s">
        <v>101</v>
      </c>
      <c r="B127" s="215"/>
      <c r="C127" s="215"/>
      <c r="D127" s="215"/>
      <c r="E127" s="215"/>
      <c r="F127" s="215"/>
      <c r="G127" s="215"/>
      <c r="H127" s="215"/>
      <c r="I127" s="215"/>
    </row>
    <row r="128" spans="1:18" s="22" customFormat="1" x14ac:dyDescent="0.25">
      <c r="A128" s="64" t="s">
        <v>65</v>
      </c>
      <c r="B128" s="20">
        <f t="shared" ref="B128:I138" si="5">B114-B113</f>
        <v>-2.3056293626430233E-3</v>
      </c>
      <c r="C128" s="20">
        <f t="shared" si="5"/>
        <v>-2.034316285400151E-3</v>
      </c>
      <c r="D128" s="20">
        <f t="shared" si="5"/>
        <v>-3.0038338741895654E-3</v>
      </c>
      <c r="E128" s="20">
        <f t="shared" si="5"/>
        <v>-2.2679129014497998E-3</v>
      </c>
      <c r="F128" s="20">
        <f t="shared" si="5"/>
        <v>-5.3024108312905993E-3</v>
      </c>
      <c r="G128" s="20">
        <f t="shared" si="5"/>
        <v>-3.0184622977499562E-4</v>
      </c>
      <c r="H128" s="20">
        <f t="shared" si="5"/>
        <v>9.0372240854735917E-5</v>
      </c>
      <c r="I128" s="20">
        <f t="shared" si="5"/>
        <v>-1.8113719106679742E-5</v>
      </c>
    </row>
    <row r="129" spans="1:18" s="22" customFormat="1" x14ac:dyDescent="0.25">
      <c r="A129" s="64" t="s">
        <v>66</v>
      </c>
      <c r="B129" s="19">
        <f t="shared" si="5"/>
        <v>-3.7469465015988364E-3</v>
      </c>
      <c r="C129" s="19">
        <f t="shared" si="5"/>
        <v>-1.3222779642449523E-3</v>
      </c>
      <c r="D129" s="19">
        <f t="shared" si="5"/>
        <v>-7.6947704098185091E-3</v>
      </c>
      <c r="E129" s="19">
        <f t="shared" si="5"/>
        <v>1.4306348759815322E-3</v>
      </c>
      <c r="F129" s="19">
        <f t="shared" si="5"/>
        <v>-7.3799902034165782E-3</v>
      </c>
      <c r="G129" s="19">
        <f t="shared" si="5"/>
        <v>-1.4851668232974194E-3</v>
      </c>
      <c r="H129" s="19">
        <f t="shared" si="5"/>
        <v>-6.5402202097753371E-4</v>
      </c>
      <c r="I129" s="19">
        <f t="shared" si="5"/>
        <v>6.1923846253403823E-4</v>
      </c>
    </row>
    <row r="130" spans="1:18" s="22" customFormat="1" x14ac:dyDescent="0.25">
      <c r="A130" s="64" t="s">
        <v>69</v>
      </c>
      <c r="B130" s="19">
        <f t="shared" si="5"/>
        <v>-4.635550415872134E-3</v>
      </c>
      <c r="C130" s="19">
        <f t="shared" si="5"/>
        <v>2.9587360953823747E-4</v>
      </c>
      <c r="D130" s="19">
        <f t="shared" si="5"/>
        <v>-1.1403545227940508E-2</v>
      </c>
      <c r="E130" s="19">
        <f t="shared" si="5"/>
        <v>-1.6160274904371669E-3</v>
      </c>
      <c r="F130" s="19">
        <f t="shared" si="5"/>
        <v>-2.1787518329102661E-2</v>
      </c>
      <c r="G130" s="19">
        <f t="shared" si="5"/>
        <v>-1.6495761018327781E-3</v>
      </c>
      <c r="H130" s="19">
        <f t="shared" si="5"/>
        <v>-3.233336779399368E-4</v>
      </c>
      <c r="I130" s="19">
        <f t="shared" si="5"/>
        <v>-1.568157245521457E-3</v>
      </c>
    </row>
    <row r="131" spans="1:18" s="22" customFormat="1" x14ac:dyDescent="0.25">
      <c r="A131" s="64" t="s">
        <v>70</v>
      </c>
      <c r="B131" s="19">
        <f t="shared" si="5"/>
        <v>2.9441094191292178E-3</v>
      </c>
      <c r="C131" s="19">
        <f t="shared" si="5"/>
        <v>7.4143364175342265E-5</v>
      </c>
      <c r="D131" s="19">
        <f t="shared" si="5"/>
        <v>-8.0504547309494801E-3</v>
      </c>
      <c r="E131" s="19">
        <f t="shared" si="5"/>
        <v>5.8806242922752015E-4</v>
      </c>
      <c r="F131" s="19">
        <f t="shared" si="5"/>
        <v>-9.1172309993577255E-3</v>
      </c>
      <c r="G131" s="19">
        <f t="shared" si="5"/>
        <v>-4.2671265271527134E-3</v>
      </c>
      <c r="H131" s="19">
        <f t="shared" si="5"/>
        <v>6.1067443901942147E-4</v>
      </c>
      <c r="I131" s="19">
        <f t="shared" si="5"/>
        <v>4.724558474764589E-3</v>
      </c>
      <c r="J131" s="19"/>
    </row>
    <row r="132" spans="1:18" s="22" customFormat="1" x14ac:dyDescent="0.25">
      <c r="A132" s="14" t="s">
        <v>71</v>
      </c>
      <c r="B132" s="19">
        <f t="shared" si="5"/>
        <v>-1.8939358887913038E-3</v>
      </c>
      <c r="C132" s="19">
        <f t="shared" si="5"/>
        <v>4.5599639891366964E-4</v>
      </c>
      <c r="D132" s="19">
        <f t="shared" si="5"/>
        <v>-3.6975293117775393E-3</v>
      </c>
      <c r="E132" s="19">
        <f t="shared" si="5"/>
        <v>-8.1732056538846723E-4</v>
      </c>
      <c r="F132" s="19">
        <f t="shared" si="5"/>
        <v>-3.8099433056472745E-3</v>
      </c>
      <c r="G132" s="19">
        <f t="shared" si="5"/>
        <v>5.2516984737720901E-5</v>
      </c>
      <c r="H132" s="19">
        <f t="shared" si="5"/>
        <v>-8.7620082193365183E-4</v>
      </c>
      <c r="I132" s="19">
        <f t="shared" si="5"/>
        <v>-5.5131409788238307E-3</v>
      </c>
      <c r="J132" s="19"/>
    </row>
    <row r="133" spans="1:18" s="22" customFormat="1" x14ac:dyDescent="0.25">
      <c r="A133" s="14" t="s">
        <v>72</v>
      </c>
      <c r="B133" s="19">
        <f t="shared" si="5"/>
        <v>-6.2498097012463304E-3</v>
      </c>
      <c r="C133" s="19">
        <f t="shared" si="5"/>
        <v>-9.5101920785453306E-5</v>
      </c>
      <c r="D133" s="19">
        <f t="shared" si="5"/>
        <v>-6.4758143856518402E-3</v>
      </c>
      <c r="E133" s="19">
        <f t="shared" si="5"/>
        <v>2.4387346845728113E-4</v>
      </c>
      <c r="F133" s="19">
        <f t="shared" si="5"/>
        <v>-2.0408378657655938E-2</v>
      </c>
      <c r="G133" s="19">
        <f t="shared" si="5"/>
        <v>4.2507964327124018E-4</v>
      </c>
      <c r="H133" s="19">
        <f t="shared" si="5"/>
        <v>5.4873112271164716E-4</v>
      </c>
      <c r="I133" s="19">
        <f t="shared" si="5"/>
        <v>-4.2009359446359279E-4</v>
      </c>
    </row>
    <row r="134" spans="1:18" s="22" customFormat="1" x14ac:dyDescent="0.25">
      <c r="A134" s="14" t="s">
        <v>73</v>
      </c>
      <c r="B134" s="19">
        <f t="shared" si="5"/>
        <v>8.2401160178225512E-3</v>
      </c>
      <c r="C134" s="19">
        <f t="shared" si="5"/>
        <v>-1.3864443438592416E-3</v>
      </c>
      <c r="D134" s="19">
        <f t="shared" si="5"/>
        <v>6.3478452992837692E-3</v>
      </c>
      <c r="E134" s="19">
        <f t="shared" si="5"/>
        <v>-1.3996350856531909E-4</v>
      </c>
      <c r="F134" s="19">
        <f t="shared" si="5"/>
        <v>-4.0228600740527982E-3</v>
      </c>
      <c r="G134" s="19">
        <f t="shared" si="5"/>
        <v>1.7858468525789803E-3</v>
      </c>
      <c r="H134" s="19">
        <f t="shared" si="5"/>
        <v>-1.2645659366988565E-4</v>
      </c>
      <c r="I134" s="19">
        <f t="shared" si="5"/>
        <v>1.5791202319041173E-3</v>
      </c>
    </row>
    <row r="135" spans="1:18" s="22" customFormat="1" x14ac:dyDescent="0.25">
      <c r="A135" s="14" t="s">
        <v>74</v>
      </c>
      <c r="B135" s="19">
        <f t="shared" si="5"/>
        <v>-2.3014944066474669E-4</v>
      </c>
      <c r="C135" s="19">
        <f t="shared" si="5"/>
        <v>6.3765613578204696E-4</v>
      </c>
      <c r="D135" s="19">
        <f t="shared" si="5"/>
        <v>-5.8428568464356269E-3</v>
      </c>
      <c r="E135" s="19">
        <f t="shared" si="5"/>
        <v>1.0939411782113833E-4</v>
      </c>
      <c r="F135" s="19">
        <f t="shared" si="5"/>
        <v>-7.8024946348920383E-4</v>
      </c>
      <c r="G135" s="19">
        <f t="shared" si="5"/>
        <v>1.3659297870726485E-3</v>
      </c>
      <c r="H135" s="19">
        <f t="shared" si="5"/>
        <v>1.8823543818364944E-3</v>
      </c>
      <c r="I135" s="19">
        <f t="shared" si="5"/>
        <v>2.3718386341518502E-3</v>
      </c>
    </row>
    <row r="136" spans="1:18" s="22" customFormat="1" x14ac:dyDescent="0.25">
      <c r="A136" s="64" t="s">
        <v>75</v>
      </c>
      <c r="B136" s="19">
        <f t="shared" si="5"/>
        <v>1.6073194350430337E-2</v>
      </c>
      <c r="C136" s="19">
        <f t="shared" si="5"/>
        <v>2.0294529581309771E-3</v>
      </c>
      <c r="D136" s="19">
        <f t="shared" si="5"/>
        <v>-3.0942429194512483E-3</v>
      </c>
      <c r="E136" s="19">
        <f t="shared" si="5"/>
        <v>4.5320180878118078E-4</v>
      </c>
      <c r="F136" s="19">
        <f t="shared" si="5"/>
        <v>3.8129105930827939E-5</v>
      </c>
      <c r="G136" s="19">
        <f t="shared" si="5"/>
        <v>2.6806419256585612E-3</v>
      </c>
      <c r="H136" s="19">
        <f t="shared" si="5"/>
        <v>-6.0020355258725167E-4</v>
      </c>
      <c r="I136" s="19">
        <f t="shared" si="5"/>
        <v>5.6376606626293985E-4</v>
      </c>
      <c r="J136" s="19"/>
    </row>
    <row r="137" spans="1:18" s="22" customFormat="1" x14ac:dyDescent="0.25">
      <c r="A137" s="64" t="s">
        <v>76</v>
      </c>
      <c r="B137" s="19">
        <f t="shared" si="5"/>
        <v>-1.2783267884527515E-2</v>
      </c>
      <c r="C137" s="19">
        <f t="shared" si="5"/>
        <v>-8.5702612338113895E-4</v>
      </c>
      <c r="D137" s="19">
        <f t="shared" si="5"/>
        <v>-1.5996209261039604E-3</v>
      </c>
      <c r="E137" s="19">
        <f t="shared" si="5"/>
        <v>-8.8120175450613625E-4</v>
      </c>
      <c r="F137" s="19">
        <f t="shared" si="5"/>
        <v>-3.235908226080832E-3</v>
      </c>
      <c r="G137" s="19">
        <f t="shared" si="5"/>
        <v>1.7325868972916519E-5</v>
      </c>
      <c r="H137" s="19">
        <f t="shared" si="5"/>
        <v>5.6772440425200982E-4</v>
      </c>
      <c r="I137" s="19">
        <f t="shared" si="5"/>
        <v>-2.528368088489258E-3</v>
      </c>
      <c r="J137" s="19"/>
    </row>
    <row r="138" spans="1:18" s="22" customFormat="1" ht="15.75" thickBot="1" x14ac:dyDescent="0.3">
      <c r="A138" s="64" t="s">
        <v>77</v>
      </c>
      <c r="B138" s="19">
        <f t="shared" si="5"/>
        <v>6.0915839872921068E-3</v>
      </c>
      <c r="C138" s="19">
        <f t="shared" si="5"/>
        <v>3.0773056082795264E-4</v>
      </c>
      <c r="D138" s="19">
        <f t="shared" si="5"/>
        <v>-8.4797372015190144E-3</v>
      </c>
      <c r="E138" s="19">
        <f t="shared" si="5"/>
        <v>1.9963179884588617E-4</v>
      </c>
      <c r="F138" s="19">
        <f t="shared" si="5"/>
        <v>-7.6441592921846352E-4</v>
      </c>
      <c r="G138" s="19">
        <f t="shared" si="5"/>
        <v>1.7931770814036095E-3</v>
      </c>
      <c r="H138" s="19">
        <f t="shared" si="5"/>
        <v>-6.7105997899912471E-5</v>
      </c>
      <c r="I138" s="19">
        <f t="shared" si="5"/>
        <v>-1.2386468386558066E-3</v>
      </c>
      <c r="J138" s="19"/>
    </row>
    <row r="139" spans="1:18" s="22" customFormat="1" ht="15.75" thickBot="1" x14ac:dyDescent="0.3">
      <c r="A139" s="216" t="s">
        <v>78</v>
      </c>
      <c r="B139" s="217"/>
      <c r="C139" s="217"/>
      <c r="D139" s="217"/>
      <c r="E139" s="217"/>
      <c r="F139" s="217"/>
      <c r="G139" s="217"/>
      <c r="H139" s="217"/>
      <c r="I139" s="218"/>
      <c r="L139" s="11"/>
      <c r="R139" s="48"/>
    </row>
    <row r="140" spans="1:18" s="22" customFormat="1" x14ac:dyDescent="0.25">
      <c r="A140" s="49"/>
      <c r="B140" s="49"/>
      <c r="C140" s="49"/>
      <c r="D140" s="49"/>
      <c r="E140" s="49"/>
      <c r="F140" s="49"/>
      <c r="G140" s="49"/>
      <c r="H140" s="49"/>
      <c r="I140" s="49"/>
      <c r="L140" s="11"/>
      <c r="R140" s="48"/>
    </row>
    <row r="141" spans="1:18" s="22" customFormat="1" ht="24.95" customHeight="1" x14ac:dyDescent="0.25">
      <c r="A141" s="35" t="str">
        <f>+A57</f>
        <v xml:space="preserve">Note 1: 2019-2020* data is for the period 1 July 2019 to 27 March 2020 due to discontinuation of Form EX01 on 27 March 2020. </v>
      </c>
      <c r="B141" s="86"/>
      <c r="C141" s="86"/>
      <c r="D141" s="86"/>
      <c r="E141" s="86"/>
      <c r="F141" s="86"/>
      <c r="G141" s="86"/>
      <c r="H141" s="86"/>
      <c r="I141" s="10"/>
      <c r="J141" s="94"/>
      <c r="K141" s="94"/>
      <c r="L141" s="64"/>
      <c r="M141" s="64"/>
      <c r="N141" s="64"/>
      <c r="O141" s="64"/>
      <c r="P141" s="64"/>
      <c r="Q141" s="64"/>
      <c r="R141" s="64"/>
    </row>
    <row r="142" spans="1:18" s="22" customFormat="1" ht="15" customHeight="1" x14ac:dyDescent="0.25">
      <c r="A142" s="230" t="str">
        <f>+A58</f>
        <v>Note 2: More than one report of alleged misconduct can be nominated. The number of reports of alleged misconduct will exceed the number of reports lodged.</v>
      </c>
      <c r="B142" s="230"/>
      <c r="C142" s="230"/>
      <c r="D142" s="230"/>
      <c r="E142" s="230"/>
      <c r="F142" s="230"/>
      <c r="G142" s="230"/>
      <c r="H142" s="230"/>
      <c r="I142" s="230"/>
    </row>
    <row r="143" spans="1:18" s="22" customFormat="1" ht="15" customHeight="1" x14ac:dyDescent="0.25">
      <c r="J143" s="64"/>
      <c r="K143" s="64"/>
      <c r="L143" s="64"/>
      <c r="M143" s="64"/>
      <c r="N143" s="64"/>
      <c r="O143" s="64"/>
      <c r="P143" s="64"/>
      <c r="Q143" s="64"/>
      <c r="R143" s="64"/>
    </row>
    <row r="144" spans="1:18" s="22" customFormat="1" ht="43.5" customHeight="1" x14ac:dyDescent="0.25">
      <c r="A144" s="225" t="s">
        <v>345</v>
      </c>
      <c r="B144" s="226"/>
      <c r="C144" s="226"/>
      <c r="D144" s="226"/>
      <c r="E144" s="226"/>
      <c r="F144" s="226"/>
      <c r="G144" s="226"/>
      <c r="H144" s="226"/>
      <c r="I144" s="226"/>
      <c r="J144" s="226"/>
      <c r="K144" s="226"/>
      <c r="L144" s="64"/>
      <c r="M144" s="64"/>
      <c r="N144" s="64"/>
      <c r="O144" s="64"/>
      <c r="P144" s="64"/>
      <c r="Q144" s="64"/>
      <c r="R144" s="64"/>
    </row>
    <row r="145" spans="1:18" ht="15" customHeight="1" x14ac:dyDescent="0.25">
      <c r="A145" s="97"/>
      <c r="B145" s="97"/>
      <c r="C145" s="97"/>
      <c r="D145" s="97"/>
      <c r="E145" s="97"/>
      <c r="F145" s="97"/>
      <c r="G145" s="97"/>
      <c r="H145" s="97"/>
      <c r="I145" s="97"/>
      <c r="J145" s="7"/>
      <c r="K145" s="7"/>
      <c r="L145" s="7"/>
      <c r="M145" s="7"/>
      <c r="N145" s="7"/>
      <c r="O145" s="7"/>
      <c r="P145" s="7"/>
      <c r="Q145" s="7"/>
      <c r="R145" s="7"/>
    </row>
    <row r="146" spans="1:18" ht="15" customHeight="1" x14ac:dyDescent="0.25">
      <c r="A146" s="97"/>
      <c r="B146" s="97"/>
      <c r="C146" s="97"/>
      <c r="D146" s="97"/>
      <c r="E146" s="97"/>
      <c r="F146" s="97"/>
      <c r="G146" s="97"/>
      <c r="H146" s="97"/>
      <c r="I146" s="97"/>
      <c r="J146" s="7"/>
      <c r="K146" s="7"/>
      <c r="L146" s="7"/>
      <c r="M146" s="7"/>
      <c r="N146" s="7"/>
      <c r="O146" s="7"/>
      <c r="P146" s="7"/>
      <c r="Q146" s="7"/>
      <c r="R146" s="7"/>
    </row>
    <row r="147" spans="1:18" ht="15" customHeight="1" x14ac:dyDescent="0.25">
      <c r="A147" s="97"/>
      <c r="B147" s="97"/>
      <c r="C147" s="97"/>
      <c r="D147" s="97"/>
      <c r="E147" s="97"/>
      <c r="F147" s="97"/>
      <c r="G147" s="97"/>
      <c r="H147" s="97"/>
      <c r="I147" s="97"/>
      <c r="J147" s="7"/>
      <c r="K147" s="7"/>
      <c r="L147" s="7"/>
      <c r="M147" s="7"/>
      <c r="N147" s="7"/>
      <c r="O147" s="7"/>
      <c r="P147" s="7"/>
      <c r="Q147" s="7"/>
      <c r="R147" s="7"/>
    </row>
    <row r="148" spans="1:18" ht="15" customHeight="1" x14ac:dyDescent="0.25">
      <c r="A148" s="97"/>
      <c r="B148" s="97"/>
      <c r="C148" s="97"/>
      <c r="D148" s="97"/>
      <c r="E148" s="97"/>
      <c r="F148" s="97"/>
      <c r="G148" s="97"/>
      <c r="H148" s="97"/>
      <c r="I148" s="97"/>
      <c r="J148" s="7"/>
      <c r="K148" s="7"/>
      <c r="L148" s="7"/>
      <c r="M148" s="7"/>
      <c r="N148" s="7"/>
      <c r="O148" s="7"/>
      <c r="P148" s="7"/>
      <c r="Q148" s="7"/>
      <c r="R148" s="7"/>
    </row>
    <row r="149" spans="1:18" ht="15" customHeight="1" x14ac:dyDescent="0.25">
      <c r="A149" s="97"/>
      <c r="B149" s="97"/>
      <c r="C149" s="97"/>
      <c r="D149" s="97"/>
      <c r="E149" s="97"/>
      <c r="F149" s="97"/>
      <c r="G149" s="97"/>
      <c r="H149" s="97"/>
      <c r="I149" s="97"/>
      <c r="J149" s="7"/>
      <c r="K149" s="7"/>
      <c r="L149" s="7"/>
      <c r="M149" s="7"/>
      <c r="N149" s="7"/>
      <c r="O149" s="7"/>
      <c r="P149" s="7"/>
      <c r="Q149" s="7"/>
      <c r="R149" s="7"/>
    </row>
    <row r="150" spans="1:18" ht="15" customHeight="1" x14ac:dyDescent="0.25">
      <c r="A150" s="97"/>
      <c r="B150" s="97"/>
      <c r="C150" s="97"/>
      <c r="D150" s="97"/>
      <c r="E150" s="97"/>
      <c r="F150" s="97"/>
      <c r="G150" s="97"/>
      <c r="H150" s="97"/>
      <c r="I150" s="97"/>
      <c r="J150" s="7"/>
      <c r="K150" s="7"/>
      <c r="L150" s="7"/>
      <c r="M150" s="7"/>
      <c r="N150" s="7"/>
      <c r="O150" s="7"/>
      <c r="P150" s="7"/>
      <c r="Q150" s="7"/>
      <c r="R150" s="7"/>
    </row>
    <row r="151" spans="1:18" ht="15" customHeight="1" x14ac:dyDescent="0.25">
      <c r="A151" s="97"/>
      <c r="B151" s="97"/>
      <c r="C151" s="97"/>
      <c r="D151" s="97"/>
      <c r="E151" s="97"/>
      <c r="F151" s="97"/>
      <c r="G151" s="97"/>
      <c r="H151" s="97"/>
      <c r="I151" s="97"/>
      <c r="J151" s="7"/>
      <c r="K151" s="7"/>
      <c r="L151" s="7"/>
      <c r="M151" s="7"/>
      <c r="N151" s="7"/>
      <c r="O151" s="7"/>
      <c r="P151" s="7"/>
      <c r="Q151" s="7"/>
      <c r="R151" s="7"/>
    </row>
    <row r="152" spans="1:18" ht="15" customHeight="1" x14ac:dyDescent="0.25">
      <c r="A152" s="97"/>
      <c r="B152" s="97"/>
      <c r="C152" s="97"/>
      <c r="D152" s="97"/>
      <c r="E152" s="97"/>
      <c r="F152" s="97"/>
      <c r="G152" s="97"/>
      <c r="H152" s="97"/>
      <c r="I152" s="97"/>
      <c r="J152" s="7"/>
      <c r="K152" s="7"/>
      <c r="L152" s="7"/>
      <c r="M152" s="7"/>
      <c r="N152" s="7"/>
      <c r="O152" s="7"/>
      <c r="P152" s="7"/>
      <c r="Q152" s="7"/>
      <c r="R152" s="7"/>
    </row>
    <row r="153" spans="1:18" ht="15" customHeight="1" x14ac:dyDescent="0.25">
      <c r="A153" s="97"/>
      <c r="B153" s="97"/>
      <c r="C153" s="97"/>
      <c r="D153" s="97"/>
      <c r="E153" s="97"/>
      <c r="F153" s="97"/>
      <c r="G153" s="97"/>
      <c r="H153" s="97"/>
      <c r="I153" s="97"/>
      <c r="J153" s="7"/>
      <c r="K153" s="7"/>
      <c r="L153" s="7"/>
      <c r="M153" s="7"/>
      <c r="N153" s="7"/>
      <c r="O153" s="7"/>
      <c r="P153" s="7"/>
      <c r="Q153" s="7"/>
      <c r="R153" s="7"/>
    </row>
    <row r="154" spans="1:18" ht="15" customHeight="1" x14ac:dyDescent="0.25">
      <c r="A154" s="97"/>
      <c r="B154" s="97"/>
      <c r="C154" s="97"/>
      <c r="D154" s="97"/>
      <c r="E154" s="97"/>
      <c r="F154" s="97"/>
      <c r="G154" s="97"/>
      <c r="H154" s="97"/>
      <c r="I154" s="97"/>
      <c r="J154" s="7"/>
      <c r="K154" s="7"/>
      <c r="L154" s="7"/>
      <c r="M154" s="7"/>
      <c r="N154" s="7"/>
      <c r="O154" s="7"/>
      <c r="P154" s="7"/>
      <c r="Q154" s="7"/>
      <c r="R154" s="7"/>
    </row>
    <row r="155" spans="1:18" ht="15" customHeight="1" x14ac:dyDescent="0.25">
      <c r="A155" s="97"/>
      <c r="B155" s="97"/>
      <c r="C155" s="97"/>
      <c r="D155" s="97"/>
      <c r="E155" s="97"/>
      <c r="F155" s="97"/>
      <c r="G155" s="97"/>
      <c r="H155" s="97"/>
      <c r="I155" s="97"/>
      <c r="J155" s="7"/>
      <c r="K155" s="7"/>
      <c r="L155" s="7"/>
      <c r="M155" s="7"/>
      <c r="N155" s="7"/>
      <c r="O155" s="7"/>
      <c r="P155" s="7"/>
      <c r="Q155" s="7"/>
      <c r="R155" s="7"/>
    </row>
    <row r="156" spans="1:18" ht="15" customHeight="1" x14ac:dyDescent="0.25">
      <c r="A156" s="97"/>
      <c r="B156" s="97"/>
      <c r="C156" s="97"/>
      <c r="D156" s="97"/>
      <c r="E156" s="97"/>
      <c r="F156" s="97"/>
      <c r="G156" s="97"/>
      <c r="H156" s="97"/>
      <c r="I156" s="97"/>
      <c r="J156" s="7"/>
      <c r="K156" s="7"/>
      <c r="L156" s="7"/>
      <c r="M156" s="7"/>
      <c r="N156" s="7"/>
      <c r="O156" s="7"/>
      <c r="P156" s="7"/>
      <c r="Q156" s="7"/>
      <c r="R156" s="7"/>
    </row>
    <row r="157" spans="1:18" ht="15" customHeight="1" x14ac:dyDescent="0.25">
      <c r="A157" s="97"/>
      <c r="B157" s="97"/>
      <c r="C157" s="97"/>
      <c r="D157" s="97"/>
      <c r="E157" s="97"/>
      <c r="F157" s="97"/>
      <c r="G157" s="97"/>
      <c r="H157" s="97"/>
      <c r="I157" s="97"/>
      <c r="J157" s="7"/>
      <c r="K157" s="7"/>
      <c r="L157" s="7"/>
      <c r="M157" s="7"/>
      <c r="N157" s="7"/>
      <c r="O157" s="7"/>
      <c r="P157" s="7"/>
      <c r="Q157" s="7"/>
      <c r="R157" s="7"/>
    </row>
    <row r="158" spans="1:18" ht="15" customHeight="1" x14ac:dyDescent="0.25">
      <c r="A158" s="97"/>
      <c r="B158" s="97"/>
      <c r="C158" s="97"/>
      <c r="D158" s="97"/>
      <c r="E158" s="97"/>
      <c r="F158" s="97"/>
      <c r="G158" s="97"/>
      <c r="H158" s="97"/>
      <c r="I158" s="97"/>
      <c r="J158" s="7"/>
      <c r="K158" s="7"/>
      <c r="L158" s="7"/>
      <c r="M158" s="7"/>
      <c r="N158" s="7"/>
      <c r="O158" s="7"/>
      <c r="P158" s="7"/>
      <c r="Q158" s="7"/>
      <c r="R158" s="7"/>
    </row>
    <row r="159" spans="1:18" ht="15" customHeight="1" x14ac:dyDescent="0.25">
      <c r="A159" s="97"/>
      <c r="B159" s="97"/>
      <c r="C159" s="97"/>
      <c r="D159" s="97"/>
      <c r="E159" s="97"/>
      <c r="F159" s="97"/>
      <c r="G159" s="97"/>
      <c r="H159" s="97"/>
      <c r="I159" s="97"/>
      <c r="J159" s="7"/>
      <c r="K159" s="7"/>
      <c r="L159" s="7"/>
      <c r="M159" s="7"/>
      <c r="N159" s="7"/>
      <c r="O159" s="7"/>
      <c r="P159" s="7"/>
      <c r="Q159" s="7"/>
      <c r="R159" s="7"/>
    </row>
    <row r="160" spans="1:18" ht="15" customHeight="1" x14ac:dyDescent="0.25">
      <c r="A160" s="97"/>
      <c r="B160" s="97"/>
      <c r="C160" s="97"/>
      <c r="D160" s="97"/>
      <c r="E160" s="97"/>
      <c r="F160" s="97"/>
      <c r="G160" s="97"/>
      <c r="H160" s="97"/>
      <c r="I160" s="97"/>
      <c r="J160" s="7"/>
      <c r="K160" s="7"/>
      <c r="L160" s="7"/>
      <c r="M160" s="7"/>
      <c r="N160" s="7"/>
      <c r="O160" s="7"/>
      <c r="P160" s="7"/>
      <c r="Q160" s="7"/>
      <c r="R160" s="7"/>
    </row>
    <row r="161" spans="1:11" s="22" customFormat="1" ht="25.5" customHeight="1" x14ac:dyDescent="0.25">
      <c r="A161" s="225" t="s">
        <v>346</v>
      </c>
      <c r="B161" s="226"/>
      <c r="C161" s="226"/>
      <c r="D161" s="226"/>
      <c r="E161" s="226"/>
      <c r="F161" s="226"/>
      <c r="G161" s="226"/>
      <c r="H161" s="226"/>
      <c r="I161" s="226"/>
      <c r="J161" s="226"/>
      <c r="K161" s="226"/>
    </row>
    <row r="162" spans="1:11" s="22" customFormat="1" ht="15" customHeight="1" x14ac:dyDescent="0.25">
      <c r="A162" s="2"/>
      <c r="B162" s="239" t="s">
        <v>104</v>
      </c>
      <c r="C162" s="239"/>
      <c r="D162" s="239"/>
      <c r="E162" s="239"/>
      <c r="F162" s="239"/>
      <c r="G162" s="239"/>
      <c r="H162" s="239"/>
    </row>
    <row r="163" spans="1:11" s="22" customFormat="1" ht="57" customHeight="1" x14ac:dyDescent="0.25">
      <c r="A163" s="86" t="s">
        <v>44</v>
      </c>
      <c r="B163" s="9" t="s">
        <v>347</v>
      </c>
      <c r="C163" s="9" t="s">
        <v>348</v>
      </c>
      <c r="D163" s="9" t="s">
        <v>349</v>
      </c>
      <c r="E163" s="9" t="s">
        <v>350</v>
      </c>
      <c r="F163" s="9" t="s">
        <v>351</v>
      </c>
      <c r="G163" s="9" t="s">
        <v>352</v>
      </c>
      <c r="H163" s="47" t="s">
        <v>353</v>
      </c>
      <c r="I163" s="18" t="s">
        <v>94</v>
      </c>
    </row>
    <row r="164" spans="1:11" s="22" customFormat="1" ht="15" customHeight="1" x14ac:dyDescent="0.25">
      <c r="A164" s="215" t="s">
        <v>55</v>
      </c>
      <c r="B164" s="215"/>
      <c r="C164" s="215"/>
      <c r="D164" s="215"/>
      <c r="E164" s="215"/>
      <c r="F164" s="215"/>
      <c r="G164" s="215"/>
      <c r="H164" s="215"/>
      <c r="I164" s="215"/>
    </row>
    <row r="165" spans="1:11" s="22" customFormat="1" x14ac:dyDescent="0.25">
      <c r="A165" s="64" t="s">
        <v>64</v>
      </c>
      <c r="B165" s="10">
        <v>1409</v>
      </c>
      <c r="C165" s="10">
        <v>790</v>
      </c>
      <c r="D165" s="10">
        <v>582</v>
      </c>
      <c r="E165" s="10">
        <v>216</v>
      </c>
      <c r="F165" s="10">
        <v>2653</v>
      </c>
      <c r="G165" s="10">
        <v>3141</v>
      </c>
      <c r="H165" s="10">
        <f t="shared" ref="H165:H170" si="6">SUM(B165:G165)</f>
        <v>8791</v>
      </c>
      <c r="I165" s="33">
        <v>7733</v>
      </c>
    </row>
    <row r="166" spans="1:11" s="22" customFormat="1" x14ac:dyDescent="0.25">
      <c r="A166" s="64" t="s">
        <v>65</v>
      </c>
      <c r="B166" s="10">
        <v>1398</v>
      </c>
      <c r="C166" s="10">
        <v>839</v>
      </c>
      <c r="D166" s="10">
        <v>626</v>
      </c>
      <c r="E166" s="10">
        <v>257</v>
      </c>
      <c r="F166" s="10">
        <v>2944</v>
      </c>
      <c r="G166" s="10">
        <v>3619</v>
      </c>
      <c r="H166" s="10">
        <f t="shared" si="6"/>
        <v>9683</v>
      </c>
      <c r="I166" s="34">
        <v>7903</v>
      </c>
    </row>
    <row r="167" spans="1:11" s="22" customFormat="1" x14ac:dyDescent="0.25">
      <c r="A167" s="64" t="s">
        <v>66</v>
      </c>
      <c r="B167" s="10">
        <v>1593</v>
      </c>
      <c r="C167" s="10">
        <v>790</v>
      </c>
      <c r="D167" s="10">
        <v>646</v>
      </c>
      <c r="E167" s="10">
        <v>258</v>
      </c>
      <c r="F167" s="10">
        <v>2769</v>
      </c>
      <c r="G167" s="10">
        <v>3979</v>
      </c>
      <c r="H167" s="10">
        <f t="shared" si="6"/>
        <v>10035</v>
      </c>
      <c r="I167" s="34">
        <v>8054</v>
      </c>
    </row>
    <row r="168" spans="1:11" s="22" customFormat="1" x14ac:dyDescent="0.25">
      <c r="A168" s="64" t="s">
        <v>69</v>
      </c>
      <c r="B168" s="10">
        <v>2376</v>
      </c>
      <c r="C168" s="10">
        <v>1114</v>
      </c>
      <c r="D168" s="10">
        <v>871</v>
      </c>
      <c r="E168" s="10">
        <v>296</v>
      </c>
      <c r="F168" s="10">
        <v>3361</v>
      </c>
      <c r="G168" s="10">
        <v>5075</v>
      </c>
      <c r="H168" s="10">
        <f t="shared" si="6"/>
        <v>13093</v>
      </c>
      <c r="I168" s="34">
        <v>10074</v>
      </c>
    </row>
    <row r="169" spans="1:11" s="22" customFormat="1" x14ac:dyDescent="0.25">
      <c r="A169" s="64" t="s">
        <v>70</v>
      </c>
      <c r="B169" s="10">
        <v>2302</v>
      </c>
      <c r="C169" s="10">
        <v>1204</v>
      </c>
      <c r="D169" s="10">
        <v>735</v>
      </c>
      <c r="E169" s="10">
        <v>217</v>
      </c>
      <c r="F169" s="10">
        <v>3263</v>
      </c>
      <c r="G169" s="10">
        <v>4872</v>
      </c>
      <c r="H169" s="10">
        <f t="shared" si="6"/>
        <v>12593</v>
      </c>
      <c r="I169" s="34">
        <v>9254</v>
      </c>
    </row>
    <row r="170" spans="1:11" s="22" customFormat="1" x14ac:dyDescent="0.25">
      <c r="A170" s="14" t="s">
        <v>71</v>
      </c>
      <c r="B170" s="10">
        <v>2542</v>
      </c>
      <c r="C170" s="10">
        <v>1302</v>
      </c>
      <c r="D170" s="10">
        <v>900</v>
      </c>
      <c r="E170" s="10">
        <v>295</v>
      </c>
      <c r="F170" s="10">
        <v>3486</v>
      </c>
      <c r="G170" s="10">
        <v>5425</v>
      </c>
      <c r="H170" s="10">
        <f t="shared" si="6"/>
        <v>13950</v>
      </c>
      <c r="I170" s="34">
        <v>9459</v>
      </c>
    </row>
    <row r="171" spans="1:11" s="22" customFormat="1" x14ac:dyDescent="0.25">
      <c r="A171" s="14" t="s">
        <v>72</v>
      </c>
      <c r="B171" s="10">
        <v>2739</v>
      </c>
      <c r="C171" s="10">
        <v>1288</v>
      </c>
      <c r="D171" s="10">
        <v>903</v>
      </c>
      <c r="E171" s="10">
        <v>236</v>
      </c>
      <c r="F171" s="10">
        <v>3209</v>
      </c>
      <c r="G171" s="10">
        <v>4856</v>
      </c>
      <c r="H171" s="10">
        <f>SUM(B171:G171)</f>
        <v>13231</v>
      </c>
      <c r="I171" s="34">
        <v>8354</v>
      </c>
    </row>
    <row r="172" spans="1:11" s="22" customFormat="1" x14ac:dyDescent="0.25">
      <c r="A172" s="14" t="s">
        <v>73</v>
      </c>
      <c r="B172" s="10">
        <v>3636</v>
      </c>
      <c r="C172" s="10">
        <v>1954</v>
      </c>
      <c r="D172" s="10">
        <v>1125</v>
      </c>
      <c r="E172" s="10">
        <v>329</v>
      </c>
      <c r="F172" s="10">
        <v>3957</v>
      </c>
      <c r="G172" s="10">
        <v>5736</v>
      </c>
      <c r="H172" s="10">
        <f>SUM(B172:G172)</f>
        <v>16737</v>
      </c>
      <c r="I172" s="34">
        <v>9465</v>
      </c>
    </row>
    <row r="173" spans="1:11" s="22" customFormat="1" x14ac:dyDescent="0.25">
      <c r="A173" s="14" t="s">
        <v>74</v>
      </c>
      <c r="B173" s="10">
        <v>3818</v>
      </c>
      <c r="C173" s="10">
        <v>2087</v>
      </c>
      <c r="D173" s="10">
        <v>1160</v>
      </c>
      <c r="E173" s="10">
        <v>338</v>
      </c>
      <c r="F173" s="10">
        <v>3335</v>
      </c>
      <c r="G173" s="10">
        <v>4878</v>
      </c>
      <c r="H173" s="10">
        <f>SUM(B173:G173)</f>
        <v>15616</v>
      </c>
      <c r="I173" s="34">
        <v>7765</v>
      </c>
    </row>
    <row r="174" spans="1:11" s="22" customFormat="1" x14ac:dyDescent="0.25">
      <c r="A174" s="64" t="s">
        <v>75</v>
      </c>
      <c r="B174" s="10">
        <v>4097</v>
      </c>
      <c r="C174" s="10">
        <v>2317</v>
      </c>
      <c r="D174" s="10">
        <v>1370</v>
      </c>
      <c r="E174" s="10">
        <v>371</v>
      </c>
      <c r="F174" s="10">
        <v>3329</v>
      </c>
      <c r="G174" s="10">
        <v>5264</v>
      </c>
      <c r="H174" s="10">
        <v>16748</v>
      </c>
      <c r="I174" s="34">
        <v>7613</v>
      </c>
      <c r="J174" s="19"/>
    </row>
    <row r="175" spans="1:11" s="22" customFormat="1" x14ac:dyDescent="0.25">
      <c r="A175" s="64" t="s">
        <v>76</v>
      </c>
      <c r="B175" s="10">
        <v>4141</v>
      </c>
      <c r="C175" s="10">
        <v>2321</v>
      </c>
      <c r="D175" s="10">
        <v>1420</v>
      </c>
      <c r="E175" s="10">
        <v>348</v>
      </c>
      <c r="F175" s="10">
        <v>3294</v>
      </c>
      <c r="G175" s="10">
        <v>5350</v>
      </c>
      <c r="H175" s="10">
        <v>16874</v>
      </c>
      <c r="I175" s="34">
        <v>7498</v>
      </c>
      <c r="J175" s="19"/>
    </row>
    <row r="176" spans="1:11" s="22" customFormat="1" ht="15.75" thickBot="1" x14ac:dyDescent="0.3">
      <c r="A176" s="64" t="s">
        <v>77</v>
      </c>
      <c r="B176" s="10">
        <v>3427</v>
      </c>
      <c r="C176" s="10">
        <v>2041</v>
      </c>
      <c r="D176" s="10">
        <v>1142</v>
      </c>
      <c r="E176" s="10">
        <v>277</v>
      </c>
      <c r="F176" s="10">
        <v>2558</v>
      </c>
      <c r="G176" s="10">
        <v>4220</v>
      </c>
      <c r="H176" s="27">
        <f>SUM(B176:G176)</f>
        <v>13665</v>
      </c>
      <c r="I176" s="11">
        <v>5853</v>
      </c>
      <c r="J176" s="19"/>
    </row>
    <row r="177" spans="1:18" s="22" customFormat="1" ht="15.75" thickBot="1" x14ac:dyDescent="0.3">
      <c r="A177" s="216" t="s">
        <v>78</v>
      </c>
      <c r="B177" s="217"/>
      <c r="C177" s="217"/>
      <c r="D177" s="217"/>
      <c r="E177" s="217"/>
      <c r="F177" s="217"/>
      <c r="G177" s="217"/>
      <c r="H177" s="217"/>
      <c r="I177" s="218"/>
      <c r="L177" s="11"/>
      <c r="R177" s="48"/>
    </row>
    <row r="178" spans="1:18" s="22" customFormat="1" x14ac:dyDescent="0.25">
      <c r="A178" s="49"/>
      <c r="B178" s="49"/>
      <c r="C178" s="49"/>
      <c r="D178" s="49"/>
      <c r="E178" s="49"/>
      <c r="F178" s="49"/>
      <c r="G178" s="49"/>
      <c r="H178" s="49"/>
      <c r="I178" s="49"/>
      <c r="L178" s="11"/>
      <c r="R178" s="48"/>
    </row>
    <row r="179" spans="1:18" s="22" customFormat="1" x14ac:dyDescent="0.25">
      <c r="A179" s="209" t="s">
        <v>100</v>
      </c>
      <c r="B179" s="209"/>
      <c r="C179" s="209"/>
      <c r="D179" s="209"/>
      <c r="E179" s="209"/>
      <c r="F179" s="209"/>
      <c r="G179" s="209"/>
      <c r="H179" s="209"/>
      <c r="I179" s="209"/>
    </row>
    <row r="180" spans="1:18" s="22" customFormat="1" x14ac:dyDescent="0.25">
      <c r="A180" s="64" t="s">
        <v>64</v>
      </c>
      <c r="B180" s="20">
        <f t="shared" ref="B180:G191" si="7">B165/$I165</f>
        <v>0.18220612957455062</v>
      </c>
      <c r="C180" s="20">
        <f t="shared" si="7"/>
        <v>0.10215957584378638</v>
      </c>
      <c r="D180" s="20">
        <f t="shared" si="7"/>
        <v>7.5261864735548953E-2</v>
      </c>
      <c r="E180" s="20">
        <f t="shared" si="7"/>
        <v>2.7932238458554248E-2</v>
      </c>
      <c r="F180" s="20">
        <f t="shared" si="7"/>
        <v>0.34307513254881677</v>
      </c>
      <c r="G180" s="20">
        <f t="shared" si="7"/>
        <v>0.40618130091814303</v>
      </c>
      <c r="H180" s="20"/>
    </row>
    <row r="181" spans="1:18" s="22" customFormat="1" x14ac:dyDescent="0.25">
      <c r="A181" s="64" t="s">
        <v>65</v>
      </c>
      <c r="B181" s="19">
        <f t="shared" si="7"/>
        <v>0.17689485005694039</v>
      </c>
      <c r="C181" s="19">
        <f t="shared" si="7"/>
        <v>0.10616221687966595</v>
      </c>
      <c r="D181" s="19">
        <f t="shared" si="7"/>
        <v>7.9210426420346702E-2</v>
      </c>
      <c r="E181" s="19">
        <f t="shared" si="7"/>
        <v>3.251929646969505E-2</v>
      </c>
      <c r="F181" s="19">
        <f t="shared" si="7"/>
        <v>0.37251676578514487</v>
      </c>
      <c r="G181" s="19">
        <f t="shared" si="7"/>
        <v>0.45792736935341011</v>
      </c>
      <c r="H181" s="19"/>
    </row>
    <row r="182" spans="1:18" s="22" customFormat="1" x14ac:dyDescent="0.25">
      <c r="A182" s="64" t="s">
        <v>66</v>
      </c>
      <c r="B182" s="19">
        <f t="shared" si="7"/>
        <v>0.19778991805314131</v>
      </c>
      <c r="C182" s="19">
        <f t="shared" si="7"/>
        <v>9.8087906630245844E-2</v>
      </c>
      <c r="D182" s="19">
        <f t="shared" si="7"/>
        <v>8.0208592003973178E-2</v>
      </c>
      <c r="E182" s="19">
        <f t="shared" si="7"/>
        <v>3.2033772038738514E-2</v>
      </c>
      <c r="F182" s="19">
        <f t="shared" si="7"/>
        <v>0.34380432083436802</v>
      </c>
      <c r="G182" s="19">
        <f t="shared" si="7"/>
        <v>0.49404022845790913</v>
      </c>
      <c r="H182" s="19"/>
    </row>
    <row r="183" spans="1:18" s="22" customFormat="1" x14ac:dyDescent="0.25">
      <c r="A183" s="64" t="s">
        <v>69</v>
      </c>
      <c r="B183" s="19">
        <f t="shared" si="7"/>
        <v>0.23585467540202501</v>
      </c>
      <c r="C183" s="19">
        <f t="shared" si="7"/>
        <v>0.11058169545364305</v>
      </c>
      <c r="D183" s="19">
        <f t="shared" si="7"/>
        <v>8.6460194560254125E-2</v>
      </c>
      <c r="E183" s="19">
        <f t="shared" si="7"/>
        <v>2.9382568989477865E-2</v>
      </c>
      <c r="F183" s="19">
        <f t="shared" si="7"/>
        <v>0.33363112964065911</v>
      </c>
      <c r="G183" s="19">
        <f t="shared" si="7"/>
        <v>0.50377208655946004</v>
      </c>
      <c r="H183" s="19"/>
    </row>
    <row r="184" spans="1:18" s="22" customFormat="1" x14ac:dyDescent="0.25">
      <c r="A184" s="64" t="s">
        <v>70</v>
      </c>
      <c r="B184" s="19">
        <f t="shared" si="7"/>
        <v>0.24875729414307327</v>
      </c>
      <c r="C184" s="19">
        <f t="shared" si="7"/>
        <v>0.13010590015128592</v>
      </c>
      <c r="D184" s="19">
        <f t="shared" si="7"/>
        <v>7.9425113464447805E-2</v>
      </c>
      <c r="E184" s="19">
        <f t="shared" si="7"/>
        <v>2.3449319213313162E-2</v>
      </c>
      <c r="F184" s="19">
        <f t="shared" si="7"/>
        <v>0.352604279230603</v>
      </c>
      <c r="G184" s="19">
        <f t="shared" si="7"/>
        <v>0.52647503782148264</v>
      </c>
      <c r="H184" s="19"/>
    </row>
    <row r="185" spans="1:18" s="22" customFormat="1" x14ac:dyDescent="0.25">
      <c r="A185" s="14" t="s">
        <v>71</v>
      </c>
      <c r="B185" s="19">
        <f t="shared" si="7"/>
        <v>0.26873876731155516</v>
      </c>
      <c r="C185" s="19">
        <f t="shared" si="7"/>
        <v>0.1376466856961624</v>
      </c>
      <c r="D185" s="19">
        <f t="shared" si="7"/>
        <v>9.5147478591817311E-2</v>
      </c>
      <c r="E185" s="19">
        <f t="shared" si="7"/>
        <v>3.1187229093984564E-2</v>
      </c>
      <c r="F185" s="19">
        <f t="shared" si="7"/>
        <v>0.36853790041230572</v>
      </c>
      <c r="G185" s="19">
        <f t="shared" si="7"/>
        <v>0.57352785706734322</v>
      </c>
      <c r="H185" s="19"/>
    </row>
    <row r="186" spans="1:18" s="22" customFormat="1" x14ac:dyDescent="0.25">
      <c r="A186" s="14" t="s">
        <v>72</v>
      </c>
      <c r="B186" s="19">
        <f t="shared" si="7"/>
        <v>0.32786689011252096</v>
      </c>
      <c r="C186" s="19">
        <f t="shared" si="7"/>
        <v>0.15417763945415369</v>
      </c>
      <c r="D186" s="19">
        <f t="shared" si="7"/>
        <v>0.10809193200861862</v>
      </c>
      <c r="E186" s="19">
        <f t="shared" si="7"/>
        <v>2.8249940148431889E-2</v>
      </c>
      <c r="F186" s="19">
        <f t="shared" si="7"/>
        <v>0.38412736413694037</v>
      </c>
      <c r="G186" s="19">
        <f t="shared" si="7"/>
        <v>0.58127842949485276</v>
      </c>
      <c r="H186" s="11"/>
      <c r="I186" s="11"/>
    </row>
    <row r="187" spans="1:18" s="22" customFormat="1" x14ac:dyDescent="0.25">
      <c r="A187" s="14" t="s">
        <v>73</v>
      </c>
      <c r="B187" s="19">
        <f t="shared" si="7"/>
        <v>0.38415213946117271</v>
      </c>
      <c r="C187" s="19">
        <f t="shared" si="7"/>
        <v>0.20644479661912307</v>
      </c>
      <c r="D187" s="19">
        <f t="shared" si="7"/>
        <v>0.11885895404120443</v>
      </c>
      <c r="E187" s="19">
        <f t="shared" si="7"/>
        <v>3.4759640781827784E-2</v>
      </c>
      <c r="F187" s="19">
        <f t="shared" si="7"/>
        <v>0.41806656101426309</v>
      </c>
      <c r="G187" s="19">
        <f t="shared" si="7"/>
        <v>0.60602218700475441</v>
      </c>
      <c r="H187" s="11"/>
      <c r="I187" s="11"/>
    </row>
    <row r="188" spans="1:18" s="22" customFormat="1" x14ac:dyDescent="0.25">
      <c r="A188" s="14" t="s">
        <v>74</v>
      </c>
      <c r="B188" s="19">
        <f t="shared" si="7"/>
        <v>0.49169349645846749</v>
      </c>
      <c r="C188" s="19">
        <f t="shared" si="7"/>
        <v>0.26877012234385061</v>
      </c>
      <c r="D188" s="19">
        <f t="shared" si="7"/>
        <v>0.14938828074694141</v>
      </c>
      <c r="E188" s="19">
        <f t="shared" si="7"/>
        <v>4.3528654217643271E-2</v>
      </c>
      <c r="F188" s="19">
        <f t="shared" si="7"/>
        <v>0.42949130714745654</v>
      </c>
      <c r="G188" s="19">
        <f t="shared" si="7"/>
        <v>0.62820347714101743</v>
      </c>
      <c r="H188" s="11"/>
      <c r="I188" s="11"/>
    </row>
    <row r="189" spans="1:18" s="22" customFormat="1" x14ac:dyDescent="0.25">
      <c r="A189" s="64" t="s">
        <v>75</v>
      </c>
      <c r="B189" s="19">
        <f t="shared" si="7"/>
        <v>0.53815841324050961</v>
      </c>
      <c r="C189" s="19">
        <f t="shared" si="7"/>
        <v>0.30434782608695654</v>
      </c>
      <c r="D189" s="19">
        <f t="shared" si="7"/>
        <v>0.17995533955076842</v>
      </c>
      <c r="E189" s="19">
        <f t="shared" si="7"/>
        <v>4.8732431367397869E-2</v>
      </c>
      <c r="F189" s="19">
        <f t="shared" si="7"/>
        <v>0.43727833968212271</v>
      </c>
      <c r="G189" s="19">
        <f t="shared" si="7"/>
        <v>0.69144883751477737</v>
      </c>
      <c r="H189" s="19"/>
      <c r="I189" s="19"/>
      <c r="J189" s="19"/>
    </row>
    <row r="190" spans="1:18" s="22" customFormat="1" x14ac:dyDescent="0.25">
      <c r="A190" s="64" t="s">
        <v>76</v>
      </c>
      <c r="B190" s="19">
        <f t="shared" si="7"/>
        <v>0.55228060816217661</v>
      </c>
      <c r="C190" s="19">
        <f t="shared" si="7"/>
        <v>0.30954921312349959</v>
      </c>
      <c r="D190" s="19">
        <f t="shared" si="7"/>
        <v>0.18938383568951719</v>
      </c>
      <c r="E190" s="19">
        <f t="shared" si="7"/>
        <v>4.6412376633769008E-2</v>
      </c>
      <c r="F190" s="19">
        <f t="shared" si="7"/>
        <v>0.43931715124033077</v>
      </c>
      <c r="G190" s="19">
        <f t="shared" si="7"/>
        <v>0.71352360629501199</v>
      </c>
      <c r="H190" s="19"/>
      <c r="I190" s="19"/>
      <c r="J190" s="19"/>
    </row>
    <row r="191" spans="1:18" s="22" customFormat="1" ht="15.75" thickBot="1" x14ac:dyDescent="0.3">
      <c r="A191" s="64" t="s">
        <v>77</v>
      </c>
      <c r="B191" s="19">
        <f t="shared" si="7"/>
        <v>0.58551170339996583</v>
      </c>
      <c r="C191" s="19">
        <f t="shared" si="7"/>
        <v>0.34871006321544507</v>
      </c>
      <c r="D191" s="19">
        <f t="shared" si="7"/>
        <v>0.19511361694857338</v>
      </c>
      <c r="E191" s="19">
        <f t="shared" si="7"/>
        <v>4.7326157526055013E-2</v>
      </c>
      <c r="F191" s="19">
        <f t="shared" si="7"/>
        <v>0.43704083376046471</v>
      </c>
      <c r="G191" s="19">
        <f t="shared" si="7"/>
        <v>0.72099777891679484</v>
      </c>
      <c r="H191" s="19"/>
      <c r="I191" s="19"/>
      <c r="J191" s="19"/>
    </row>
    <row r="192" spans="1:18" s="22" customFormat="1" ht="15.75" thickBot="1" x14ac:dyDescent="0.3">
      <c r="A192" s="216" t="s">
        <v>78</v>
      </c>
      <c r="B192" s="217"/>
      <c r="C192" s="217"/>
      <c r="D192" s="217"/>
      <c r="E192" s="217"/>
      <c r="F192" s="217"/>
      <c r="G192" s="217"/>
      <c r="H192" s="217"/>
      <c r="I192" s="218"/>
      <c r="L192" s="11"/>
      <c r="R192" s="48"/>
    </row>
    <row r="193" spans="1:18" s="22" customFormat="1" x14ac:dyDescent="0.25">
      <c r="A193" s="49"/>
      <c r="B193" s="49"/>
      <c r="C193" s="49"/>
      <c r="D193" s="49"/>
      <c r="E193" s="49"/>
      <c r="F193" s="49"/>
      <c r="G193" s="49"/>
      <c r="H193" s="49"/>
      <c r="I193" s="49"/>
      <c r="L193" s="11"/>
      <c r="R193" s="48"/>
    </row>
    <row r="194" spans="1:18" s="22" customFormat="1" x14ac:dyDescent="0.25">
      <c r="A194" s="209" t="s">
        <v>101</v>
      </c>
      <c r="B194" s="209"/>
      <c r="C194" s="209"/>
      <c r="D194" s="209"/>
      <c r="E194" s="209"/>
      <c r="F194" s="209"/>
      <c r="G194" s="209"/>
      <c r="H194" s="209"/>
      <c r="I194" s="209"/>
    </row>
    <row r="195" spans="1:18" s="22" customFormat="1" x14ac:dyDescent="0.25">
      <c r="A195" s="64" t="s">
        <v>65</v>
      </c>
      <c r="B195" s="20">
        <f t="shared" ref="B195:G205" si="8">B181-B180</f>
        <v>-5.3112795176102345E-3</v>
      </c>
      <c r="C195" s="20">
        <f>C181-C180</f>
        <v>4.0026410358795783E-3</v>
      </c>
      <c r="D195" s="12">
        <f t="shared" ref="D195:G195" si="9">D181-D180</f>
        <v>3.9485616847977495E-3</v>
      </c>
      <c r="E195" s="12">
        <f t="shared" si="9"/>
        <v>4.5870580111408016E-3</v>
      </c>
      <c r="F195" s="12">
        <f t="shared" si="9"/>
        <v>2.9441633236328091E-2</v>
      </c>
      <c r="G195" s="12">
        <f t="shared" si="9"/>
        <v>5.1746068435267079E-2</v>
      </c>
      <c r="H195" s="13"/>
    </row>
    <row r="196" spans="1:18" s="22" customFormat="1" x14ac:dyDescent="0.25">
      <c r="A196" s="64" t="s">
        <v>66</v>
      </c>
      <c r="B196" s="19">
        <f t="shared" si="8"/>
        <v>2.0895067996200917E-2</v>
      </c>
      <c r="C196" s="19">
        <f t="shared" si="8"/>
        <v>-8.0743102494201108E-3</v>
      </c>
      <c r="D196" s="12">
        <f t="shared" si="8"/>
        <v>9.9816558362647578E-4</v>
      </c>
      <c r="E196" s="12">
        <f t="shared" si="8"/>
        <v>-4.8552443095653541E-4</v>
      </c>
      <c r="F196" s="12">
        <f t="shared" si="8"/>
        <v>-2.871244495077685E-2</v>
      </c>
      <c r="G196" s="12">
        <f t="shared" si="8"/>
        <v>3.6112859104499018E-2</v>
      </c>
      <c r="H196" s="13"/>
    </row>
    <row r="197" spans="1:18" s="22" customFormat="1" x14ac:dyDescent="0.25">
      <c r="A197" s="64" t="s">
        <v>69</v>
      </c>
      <c r="B197" s="19">
        <f t="shared" si="8"/>
        <v>3.8064757348883704E-2</v>
      </c>
      <c r="C197" s="19">
        <f t="shared" si="8"/>
        <v>1.2493788823397203E-2</v>
      </c>
      <c r="D197" s="12">
        <f t="shared" si="8"/>
        <v>6.2516025562809469E-3</v>
      </c>
      <c r="E197" s="12">
        <f t="shared" si="8"/>
        <v>-2.6512030492606489E-3</v>
      </c>
      <c r="F197" s="12">
        <f t="shared" si="8"/>
        <v>-1.0173191193708908E-2</v>
      </c>
      <c r="G197" s="12">
        <f t="shared" si="8"/>
        <v>9.7318581015509165E-3</v>
      </c>
      <c r="H197" s="13"/>
    </row>
    <row r="198" spans="1:18" s="22" customFormat="1" x14ac:dyDescent="0.25">
      <c r="A198" s="64" t="s">
        <v>70</v>
      </c>
      <c r="B198" s="19">
        <f t="shared" si="8"/>
        <v>1.2902618741048255E-2</v>
      </c>
      <c r="C198" s="19">
        <f t="shared" si="8"/>
        <v>1.9524204697642877E-2</v>
      </c>
      <c r="D198" s="12">
        <f t="shared" si="8"/>
        <v>-7.0350810958063198E-3</v>
      </c>
      <c r="E198" s="12">
        <f t="shared" si="8"/>
        <v>-5.9332497761647035E-3</v>
      </c>
      <c r="F198" s="12">
        <f t="shared" si="8"/>
        <v>1.8973149589943894E-2</v>
      </c>
      <c r="G198" s="12">
        <f t="shared" si="8"/>
        <v>2.2702951262022597E-2</v>
      </c>
      <c r="H198" s="13"/>
    </row>
    <row r="199" spans="1:18" s="22" customFormat="1" x14ac:dyDescent="0.25">
      <c r="A199" s="14" t="s">
        <v>71</v>
      </c>
      <c r="B199" s="19">
        <f t="shared" si="8"/>
        <v>1.9981473168481895E-2</v>
      </c>
      <c r="C199" s="19">
        <f t="shared" si="8"/>
        <v>7.5407855448764716E-3</v>
      </c>
      <c r="D199" s="12">
        <f t="shared" si="8"/>
        <v>1.5722365127369506E-2</v>
      </c>
      <c r="E199" s="12">
        <f t="shared" si="8"/>
        <v>7.7379098806714015E-3</v>
      </c>
      <c r="F199" s="12">
        <f t="shared" si="8"/>
        <v>1.5933621181702717E-2</v>
      </c>
      <c r="G199" s="12">
        <f t="shared" si="8"/>
        <v>4.7052819245860578E-2</v>
      </c>
      <c r="H199" s="13"/>
    </row>
    <row r="200" spans="1:18" s="22" customFormat="1" x14ac:dyDescent="0.25">
      <c r="A200" s="14" t="s">
        <v>72</v>
      </c>
      <c r="B200" s="19">
        <f t="shared" si="8"/>
        <v>5.9128122800965799E-2</v>
      </c>
      <c r="C200" s="19">
        <f t="shared" si="8"/>
        <v>1.6530953757991296E-2</v>
      </c>
      <c r="D200" s="19">
        <f t="shared" si="8"/>
        <v>1.294445341680131E-2</v>
      </c>
      <c r="E200" s="19">
        <f t="shared" si="8"/>
        <v>-2.9372889455526741E-3</v>
      </c>
      <c r="F200" s="19">
        <f t="shared" si="8"/>
        <v>1.5589463724634656E-2</v>
      </c>
      <c r="G200" s="19">
        <f t="shared" si="8"/>
        <v>7.7505724275095389E-3</v>
      </c>
      <c r="H200" s="11"/>
      <c r="I200" s="11"/>
    </row>
    <row r="201" spans="1:18" s="22" customFormat="1" x14ac:dyDescent="0.25">
      <c r="A201" s="14" t="s">
        <v>73</v>
      </c>
      <c r="B201" s="19">
        <f t="shared" si="8"/>
        <v>5.6285249348651756E-2</v>
      </c>
      <c r="C201" s="19">
        <f t="shared" si="8"/>
        <v>5.226715716496938E-2</v>
      </c>
      <c r="D201" s="19">
        <f t="shared" si="8"/>
        <v>1.076702203258581E-2</v>
      </c>
      <c r="E201" s="19">
        <f t="shared" si="8"/>
        <v>6.509700633395895E-3</v>
      </c>
      <c r="F201" s="19">
        <f t="shared" si="8"/>
        <v>3.3939196877322719E-2</v>
      </c>
      <c r="G201" s="19">
        <f t="shared" si="8"/>
        <v>2.4743757509901654E-2</v>
      </c>
      <c r="H201" s="11"/>
      <c r="I201" s="11"/>
    </row>
    <row r="202" spans="1:18" s="22" customFormat="1" x14ac:dyDescent="0.25">
      <c r="A202" s="14" t="s">
        <v>74</v>
      </c>
      <c r="B202" s="19">
        <f>B188-B187</f>
        <v>0.10754135699729478</v>
      </c>
      <c r="C202" s="19">
        <f t="shared" si="8"/>
        <v>6.2325325724727543E-2</v>
      </c>
      <c r="D202" s="19">
        <f t="shared" si="8"/>
        <v>3.0529326705736978E-2</v>
      </c>
      <c r="E202" s="19">
        <f t="shared" si="8"/>
        <v>8.769013435815487E-3</v>
      </c>
      <c r="F202" s="19">
        <f t="shared" si="8"/>
        <v>1.1424746133193442E-2</v>
      </c>
      <c r="G202" s="19">
        <f t="shared" si="8"/>
        <v>2.2181290136263021E-2</v>
      </c>
      <c r="H202" s="11"/>
      <c r="I202" s="11"/>
    </row>
    <row r="203" spans="1:18" s="22" customFormat="1" x14ac:dyDescent="0.25">
      <c r="A203" s="64" t="s">
        <v>75</v>
      </c>
      <c r="B203" s="19">
        <f>B189-B188</f>
        <v>4.6464916782042121E-2</v>
      </c>
      <c r="C203" s="19">
        <f t="shared" si="8"/>
        <v>3.5577703743105926E-2</v>
      </c>
      <c r="D203" s="19">
        <f t="shared" si="8"/>
        <v>3.0567058803827013E-2</v>
      </c>
      <c r="E203" s="19">
        <f t="shared" si="8"/>
        <v>5.2037771497545973E-3</v>
      </c>
      <c r="F203" s="19">
        <f t="shared" si="8"/>
        <v>7.7870325346661717E-3</v>
      </c>
      <c r="G203" s="19">
        <f t="shared" si="8"/>
        <v>6.324536037375994E-2</v>
      </c>
      <c r="H203" s="19"/>
      <c r="I203" s="19"/>
      <c r="J203" s="19"/>
    </row>
    <row r="204" spans="1:18" s="22" customFormat="1" x14ac:dyDescent="0.25">
      <c r="A204" s="64" t="s">
        <v>76</v>
      </c>
      <c r="B204" s="19">
        <f>B190-B189</f>
        <v>1.4122194921666997E-2</v>
      </c>
      <c r="C204" s="19">
        <f t="shared" si="8"/>
        <v>5.2013870365430481E-3</v>
      </c>
      <c r="D204" s="19">
        <f t="shared" si="8"/>
        <v>9.4284961387487709E-3</v>
      </c>
      <c r="E204" s="19">
        <f t="shared" si="8"/>
        <v>-2.320054733628861E-3</v>
      </c>
      <c r="F204" s="19">
        <f t="shared" si="8"/>
        <v>2.0388115582080646E-3</v>
      </c>
      <c r="G204" s="19">
        <f t="shared" si="8"/>
        <v>2.2074768780234622E-2</v>
      </c>
      <c r="H204" s="19"/>
      <c r="I204" s="19"/>
      <c r="J204" s="19"/>
    </row>
    <row r="205" spans="1:18" s="22" customFormat="1" ht="15.75" thickBot="1" x14ac:dyDescent="0.3">
      <c r="A205" s="64" t="s">
        <v>77</v>
      </c>
      <c r="B205" s="19">
        <f>B191-B190</f>
        <v>3.3231095237789221E-2</v>
      </c>
      <c r="C205" s="19">
        <f t="shared" si="8"/>
        <v>3.9160850091945476E-2</v>
      </c>
      <c r="D205" s="19">
        <f t="shared" si="8"/>
        <v>5.7297812590561825E-3</v>
      </c>
      <c r="E205" s="19">
        <f t="shared" si="8"/>
        <v>9.1378089228600495E-4</v>
      </c>
      <c r="F205" s="19">
        <f t="shared" si="8"/>
        <v>-2.2763174798660635E-3</v>
      </c>
      <c r="G205" s="19">
        <f t="shared" si="8"/>
        <v>7.4741726217828486E-3</v>
      </c>
      <c r="H205" s="19"/>
      <c r="I205" s="19"/>
      <c r="J205" s="19"/>
    </row>
    <row r="206" spans="1:18" s="22" customFormat="1" ht="15.75" thickBot="1" x14ac:dyDescent="0.3">
      <c r="A206" s="216" t="s">
        <v>78</v>
      </c>
      <c r="B206" s="217"/>
      <c r="C206" s="217"/>
      <c r="D206" s="217"/>
      <c r="E206" s="217"/>
      <c r="F206" s="217"/>
      <c r="G206" s="217"/>
      <c r="H206" s="217"/>
      <c r="I206" s="218"/>
      <c r="L206" s="11"/>
      <c r="R206" s="48"/>
    </row>
    <row r="207" spans="1:18" s="22" customFormat="1" x14ac:dyDescent="0.25">
      <c r="L207" s="11"/>
      <c r="R207" s="48"/>
    </row>
    <row r="208" spans="1:18" s="22" customFormat="1" ht="24.95" customHeight="1" x14ac:dyDescent="0.25">
      <c r="A208" s="35" t="str">
        <f>+A141</f>
        <v xml:space="preserve">Note 1: 2019-2020* data is for the period 1 July 2019 to 27 March 2020 due to discontinuation of Form EX01 on 27 March 2020. </v>
      </c>
      <c r="B208" s="49"/>
      <c r="C208" s="49"/>
      <c r="D208" s="49"/>
      <c r="E208" s="49"/>
      <c r="F208" s="49"/>
      <c r="G208" s="49"/>
      <c r="H208" s="49"/>
      <c r="I208" s="49"/>
      <c r="J208" s="64"/>
      <c r="K208" s="64"/>
      <c r="L208" s="64"/>
      <c r="M208" s="64"/>
      <c r="N208" s="64"/>
      <c r="O208" s="64"/>
      <c r="P208" s="64"/>
      <c r="Q208" s="64"/>
    </row>
    <row r="209" spans="1:18" s="22" customFormat="1" ht="15" customHeight="1" x14ac:dyDescent="0.25">
      <c r="A209" s="64" t="str">
        <f>+A142</f>
        <v>Note 2: More than one report of alleged misconduct can be nominated. The number of reports of alleged misconduct will exceed the number of reports lodged.</v>
      </c>
      <c r="B209" s="86"/>
      <c r="C209" s="86"/>
      <c r="D209" s="86"/>
      <c r="E209" s="86"/>
      <c r="F209" s="86"/>
      <c r="G209" s="86"/>
      <c r="H209" s="86"/>
      <c r="I209" s="86"/>
    </row>
    <row r="210" spans="1:18" s="22" customFormat="1" ht="15" customHeight="1" x14ac:dyDescent="0.25">
      <c r="A210" s="86"/>
      <c r="B210" s="86"/>
      <c r="C210" s="86"/>
      <c r="D210" s="86"/>
      <c r="E210" s="86"/>
      <c r="F210" s="86"/>
      <c r="G210" s="86"/>
      <c r="H210" s="86"/>
      <c r="I210" s="86"/>
      <c r="J210" s="64"/>
      <c r="K210" s="64"/>
      <c r="L210" s="64"/>
      <c r="M210" s="64"/>
      <c r="N210" s="64"/>
      <c r="O210" s="64"/>
      <c r="P210" s="64"/>
      <c r="Q210" s="64"/>
    </row>
    <row r="211" spans="1:18" s="22" customFormat="1" ht="27.75" customHeight="1" x14ac:dyDescent="0.25">
      <c r="A211" s="225" t="s">
        <v>354</v>
      </c>
      <c r="B211" s="226"/>
      <c r="C211" s="226"/>
      <c r="D211" s="226"/>
      <c r="E211" s="226"/>
      <c r="F211" s="226"/>
      <c r="G211" s="226"/>
      <c r="H211" s="226"/>
      <c r="I211" s="226"/>
      <c r="J211" s="64"/>
      <c r="K211" s="64"/>
      <c r="L211" s="64"/>
      <c r="M211" s="64"/>
      <c r="N211" s="64"/>
      <c r="O211" s="64"/>
      <c r="P211" s="64"/>
      <c r="Q211" s="64"/>
      <c r="R211" s="64"/>
    </row>
    <row r="212" spans="1:18" ht="15" customHeight="1" x14ac:dyDescent="0.25">
      <c r="A212" s="97"/>
      <c r="B212" s="97"/>
      <c r="C212" s="97"/>
      <c r="D212" s="97"/>
      <c r="E212" s="97"/>
      <c r="F212" s="97"/>
      <c r="G212" s="97"/>
      <c r="H212" s="97"/>
      <c r="I212" s="97"/>
      <c r="J212" s="7"/>
      <c r="K212" s="7"/>
      <c r="L212" s="7"/>
      <c r="M212" s="7"/>
      <c r="N212" s="7"/>
      <c r="O212" s="7"/>
      <c r="P212" s="7"/>
      <c r="Q212" s="7"/>
      <c r="R212" s="7"/>
    </row>
    <row r="213" spans="1:18" ht="15" customHeight="1" x14ac:dyDescent="0.25">
      <c r="A213" s="97"/>
      <c r="B213" s="97"/>
      <c r="C213" s="97"/>
      <c r="D213" s="97"/>
      <c r="E213" s="97"/>
      <c r="F213" s="97"/>
      <c r="G213" s="97"/>
      <c r="H213" s="97"/>
      <c r="I213" s="97"/>
      <c r="J213" s="7"/>
      <c r="K213" s="7"/>
      <c r="L213" s="7"/>
      <c r="M213" s="7"/>
      <c r="N213" s="7"/>
      <c r="O213" s="7"/>
      <c r="P213" s="7"/>
      <c r="Q213" s="7"/>
      <c r="R213" s="7"/>
    </row>
    <row r="214" spans="1:18" ht="15" customHeight="1" x14ac:dyDescent="0.25">
      <c r="A214" s="97"/>
      <c r="B214" s="97"/>
      <c r="C214" s="97"/>
      <c r="D214" s="97"/>
      <c r="E214" s="97"/>
      <c r="F214" s="97"/>
      <c r="G214" s="97"/>
      <c r="H214" s="97"/>
      <c r="I214" s="97"/>
      <c r="J214" s="7"/>
      <c r="K214" s="7"/>
      <c r="L214" s="7"/>
      <c r="M214" s="7"/>
      <c r="N214" s="7"/>
      <c r="O214" s="7"/>
      <c r="P214" s="7"/>
      <c r="Q214" s="7"/>
      <c r="R214" s="7"/>
    </row>
    <row r="215" spans="1:18" ht="15" customHeight="1" x14ac:dyDescent="0.25">
      <c r="A215" s="97"/>
      <c r="B215" s="97"/>
      <c r="C215" s="97"/>
      <c r="D215" s="97"/>
      <c r="E215" s="97"/>
      <c r="F215" s="97"/>
      <c r="G215" s="97"/>
      <c r="H215" s="97"/>
      <c r="I215" s="97"/>
      <c r="J215" s="7"/>
      <c r="K215" s="7"/>
      <c r="L215" s="7"/>
      <c r="M215" s="7"/>
      <c r="N215" s="7"/>
      <c r="O215" s="7"/>
      <c r="P215" s="7"/>
      <c r="Q215" s="7"/>
      <c r="R215" s="7"/>
    </row>
    <row r="216" spans="1:18" ht="15" customHeight="1" x14ac:dyDescent="0.25">
      <c r="A216" s="97"/>
      <c r="B216" s="97"/>
      <c r="C216" s="97"/>
      <c r="D216" s="97"/>
      <c r="E216" s="97"/>
      <c r="F216" s="97"/>
      <c r="G216" s="97"/>
      <c r="H216" s="97"/>
      <c r="I216" s="97"/>
      <c r="J216" s="7"/>
      <c r="K216" s="7"/>
      <c r="L216" s="7"/>
      <c r="M216" s="7"/>
      <c r="N216" s="7"/>
      <c r="O216" s="7"/>
      <c r="P216" s="7"/>
      <c r="Q216" s="7"/>
      <c r="R216" s="7"/>
    </row>
    <row r="217" spans="1:18" ht="15" customHeight="1" x14ac:dyDescent="0.25">
      <c r="A217" s="97"/>
      <c r="B217" s="97"/>
      <c r="C217" s="97"/>
      <c r="D217" s="97"/>
      <c r="E217" s="97"/>
      <c r="F217" s="97"/>
      <c r="G217" s="97"/>
      <c r="H217" s="97"/>
      <c r="I217" s="97"/>
      <c r="J217" s="7"/>
      <c r="K217" s="7"/>
      <c r="L217" s="7"/>
      <c r="M217" s="7"/>
      <c r="N217" s="7"/>
      <c r="O217" s="7"/>
      <c r="P217" s="7"/>
      <c r="Q217" s="7"/>
      <c r="R217" s="7"/>
    </row>
    <row r="218" spans="1:18" ht="15" customHeight="1" x14ac:dyDescent="0.25">
      <c r="A218" s="97"/>
      <c r="B218" s="97"/>
      <c r="C218" s="97"/>
      <c r="D218" s="97"/>
      <c r="E218" s="97"/>
      <c r="F218" s="97"/>
      <c r="G218" s="97"/>
      <c r="H218" s="97"/>
      <c r="I218" s="97"/>
      <c r="J218" s="7"/>
      <c r="K218" s="7"/>
      <c r="L218" s="7"/>
      <c r="M218" s="7"/>
      <c r="N218" s="7"/>
      <c r="O218" s="7"/>
      <c r="P218" s="7"/>
      <c r="Q218" s="7"/>
      <c r="R218" s="7"/>
    </row>
    <row r="219" spans="1:18" ht="15" customHeight="1" x14ac:dyDescent="0.25">
      <c r="A219" s="97"/>
      <c r="B219" s="97"/>
      <c r="C219" s="97"/>
      <c r="D219" s="97"/>
      <c r="E219" s="97"/>
      <c r="F219" s="97"/>
      <c r="G219" s="97"/>
      <c r="H219" s="97"/>
      <c r="I219" s="97"/>
      <c r="J219" s="7"/>
      <c r="K219" s="7"/>
      <c r="L219" s="7"/>
      <c r="M219" s="7"/>
      <c r="N219" s="7"/>
      <c r="O219" s="7"/>
      <c r="P219" s="7"/>
      <c r="Q219" s="7"/>
      <c r="R219" s="7"/>
    </row>
    <row r="220" spans="1:18" ht="15" customHeight="1" x14ac:dyDescent="0.25">
      <c r="A220" s="97"/>
      <c r="B220" s="97"/>
      <c r="C220" s="97"/>
      <c r="D220" s="97"/>
      <c r="E220" s="97"/>
      <c r="F220" s="97"/>
      <c r="G220" s="97"/>
      <c r="H220" s="97"/>
      <c r="I220" s="97"/>
      <c r="J220" s="7"/>
      <c r="K220" s="7"/>
      <c r="L220" s="7"/>
      <c r="M220" s="7"/>
      <c r="N220" s="7"/>
      <c r="O220" s="7"/>
      <c r="P220" s="7"/>
      <c r="Q220" s="7"/>
      <c r="R220" s="7"/>
    </row>
    <row r="221" spans="1:18" ht="15" customHeight="1" x14ac:dyDescent="0.25">
      <c r="A221" s="97"/>
      <c r="B221" s="97"/>
      <c r="C221" s="97"/>
      <c r="D221" s="97"/>
      <c r="E221" s="97"/>
      <c r="F221" s="97"/>
      <c r="G221" s="97"/>
      <c r="H221" s="97"/>
      <c r="I221" s="97"/>
      <c r="J221" s="7"/>
      <c r="K221" s="7"/>
      <c r="L221" s="7"/>
      <c r="M221" s="7"/>
      <c r="N221" s="7"/>
      <c r="O221" s="7"/>
      <c r="P221" s="7"/>
      <c r="Q221" s="7"/>
      <c r="R221" s="7"/>
    </row>
    <row r="222" spans="1:18" ht="15" customHeight="1" x14ac:dyDescent="0.25">
      <c r="A222" s="97"/>
      <c r="B222" s="97"/>
      <c r="C222" s="97"/>
      <c r="D222" s="97"/>
      <c r="E222" s="97"/>
      <c r="F222" s="97"/>
      <c r="G222" s="97"/>
      <c r="H222" s="97"/>
      <c r="I222" s="97"/>
      <c r="J222" s="7"/>
      <c r="K222" s="7"/>
      <c r="L222" s="7"/>
      <c r="M222" s="7"/>
      <c r="N222" s="7"/>
      <c r="O222" s="7"/>
      <c r="P222" s="7"/>
      <c r="Q222" s="7"/>
      <c r="R222" s="7"/>
    </row>
    <row r="223" spans="1:18" ht="15" customHeight="1" x14ac:dyDescent="0.25">
      <c r="A223" s="97"/>
      <c r="B223" s="97"/>
      <c r="C223" s="97"/>
      <c r="D223" s="97"/>
      <c r="E223" s="97"/>
      <c r="F223" s="97"/>
      <c r="G223" s="97"/>
      <c r="H223" s="97"/>
      <c r="I223" s="97"/>
      <c r="J223" s="7"/>
      <c r="K223" s="7"/>
      <c r="L223" s="7"/>
      <c r="M223" s="7"/>
      <c r="N223" s="7"/>
      <c r="O223" s="7"/>
      <c r="P223" s="7"/>
      <c r="Q223" s="7"/>
      <c r="R223" s="7"/>
    </row>
    <row r="224" spans="1:18" ht="15" customHeight="1" x14ac:dyDescent="0.25">
      <c r="A224" s="97"/>
      <c r="B224" s="97"/>
      <c r="C224" s="97"/>
      <c r="D224" s="97"/>
      <c r="E224" s="97"/>
      <c r="F224" s="97"/>
      <c r="G224" s="97"/>
      <c r="H224" s="97"/>
      <c r="I224" s="97"/>
      <c r="J224" s="7"/>
      <c r="K224" s="7"/>
      <c r="L224" s="7"/>
      <c r="M224" s="7"/>
      <c r="N224" s="7"/>
      <c r="O224" s="7"/>
      <c r="P224" s="7"/>
      <c r="Q224" s="7"/>
      <c r="R224" s="7"/>
    </row>
    <row r="225" spans="1:18" ht="15" customHeight="1" x14ac:dyDescent="0.25">
      <c r="A225" s="97"/>
      <c r="B225" s="97"/>
      <c r="C225" s="97"/>
      <c r="D225" s="97"/>
      <c r="E225" s="97"/>
      <c r="F225" s="97"/>
      <c r="G225" s="97"/>
      <c r="H225" s="97"/>
      <c r="I225" s="97"/>
      <c r="J225" s="7"/>
      <c r="K225" s="7"/>
      <c r="L225" s="7"/>
      <c r="M225" s="7"/>
      <c r="N225" s="7"/>
      <c r="O225" s="7"/>
      <c r="P225" s="7"/>
      <c r="Q225" s="7"/>
      <c r="R225" s="7"/>
    </row>
    <row r="226" spans="1:18" ht="15" customHeight="1" x14ac:dyDescent="0.25">
      <c r="A226" s="97"/>
      <c r="B226" s="97"/>
      <c r="C226" s="97"/>
      <c r="D226" s="97"/>
      <c r="E226" s="97"/>
      <c r="F226" s="97"/>
      <c r="G226" s="97"/>
      <c r="H226" s="97"/>
      <c r="I226" s="97"/>
      <c r="J226" s="7"/>
      <c r="K226" s="7"/>
      <c r="L226" s="7"/>
      <c r="M226" s="7"/>
      <c r="N226" s="7"/>
      <c r="O226" s="7"/>
      <c r="P226" s="7"/>
      <c r="Q226" s="7"/>
      <c r="R226" s="7"/>
    </row>
    <row r="227" spans="1:18" ht="15" customHeight="1" x14ac:dyDescent="0.25">
      <c r="A227" s="97"/>
      <c r="B227" s="97"/>
      <c r="C227" s="97"/>
      <c r="D227" s="97"/>
      <c r="E227" s="97"/>
      <c r="F227" s="97"/>
      <c r="G227" s="97"/>
      <c r="H227" s="97"/>
      <c r="I227" s="97"/>
      <c r="J227" s="7"/>
      <c r="K227" s="7"/>
      <c r="L227" s="7"/>
      <c r="M227" s="7"/>
      <c r="N227" s="7"/>
      <c r="O227" s="7"/>
      <c r="P227" s="7"/>
      <c r="Q227" s="7"/>
      <c r="R227" s="7"/>
    </row>
    <row r="228" spans="1:18" ht="15" customHeight="1" x14ac:dyDescent="0.25">
      <c r="A228" s="97"/>
      <c r="B228" s="97"/>
      <c r="C228" s="97"/>
      <c r="D228" s="97"/>
      <c r="E228" s="97"/>
      <c r="F228" s="97"/>
      <c r="G228" s="97"/>
      <c r="H228" s="97"/>
      <c r="I228" s="97"/>
      <c r="J228" s="7"/>
      <c r="K228" s="7"/>
      <c r="L228" s="7"/>
      <c r="M228" s="7"/>
      <c r="N228" s="7"/>
      <c r="O228" s="7"/>
      <c r="P228" s="7"/>
      <c r="Q228" s="7"/>
      <c r="R228" s="7"/>
    </row>
    <row r="229" spans="1:18" ht="15" customHeight="1" x14ac:dyDescent="0.25">
      <c r="A229" s="97"/>
      <c r="B229" s="97"/>
      <c r="C229" s="97"/>
      <c r="D229" s="97"/>
      <c r="E229" s="97"/>
      <c r="F229" s="97"/>
      <c r="G229" s="97"/>
      <c r="H229" s="97"/>
      <c r="I229" s="97"/>
      <c r="J229" s="7"/>
      <c r="K229" s="7"/>
      <c r="L229" s="7"/>
      <c r="M229" s="7"/>
      <c r="N229" s="7"/>
      <c r="O229" s="7"/>
      <c r="P229" s="7"/>
      <c r="Q229" s="7"/>
      <c r="R229" s="7"/>
    </row>
    <row r="230" spans="1:18" ht="15" customHeight="1" x14ac:dyDescent="0.25">
      <c r="A230" s="97"/>
      <c r="B230" s="97"/>
      <c r="C230" s="97"/>
      <c r="D230" s="97"/>
      <c r="E230" s="97"/>
      <c r="F230" s="97"/>
      <c r="G230" s="97"/>
      <c r="H230" s="97"/>
      <c r="I230" s="97"/>
      <c r="J230" s="7"/>
      <c r="K230" s="7"/>
      <c r="L230" s="7"/>
      <c r="M230" s="7"/>
      <c r="N230" s="7"/>
      <c r="O230" s="7"/>
      <c r="P230" s="7"/>
      <c r="Q230" s="7"/>
      <c r="R230" s="7"/>
    </row>
    <row r="231" spans="1:18" x14ac:dyDescent="0.25">
      <c r="A231" s="5" t="s">
        <v>41</v>
      </c>
      <c r="B231" s="7"/>
    </row>
    <row r="232" spans="1:18" x14ac:dyDescent="0.25">
      <c r="A232" s="5"/>
    </row>
    <row r="233" spans="1:18" x14ac:dyDescent="0.25">
      <c r="A233" s="5"/>
    </row>
    <row r="234" spans="1:18" x14ac:dyDescent="0.25">
      <c r="A234" s="5"/>
    </row>
    <row r="235" spans="1:18" x14ac:dyDescent="0.25">
      <c r="A235" s="5"/>
    </row>
    <row r="236" spans="1:18" x14ac:dyDescent="0.25">
      <c r="A236" s="5"/>
    </row>
    <row r="237" spans="1:18" x14ac:dyDescent="0.25">
      <c r="A237" s="5"/>
    </row>
    <row r="238" spans="1:18" x14ac:dyDescent="0.25">
      <c r="A238" s="5"/>
    </row>
    <row r="239" spans="1:18" x14ac:dyDescent="0.25">
      <c r="A239" s="5"/>
    </row>
    <row r="240" spans="1:18"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sheetData>
  <mergeCells count="34">
    <mergeCell ref="A1:H1"/>
    <mergeCell ref="C11:H11"/>
    <mergeCell ref="A3:H3"/>
    <mergeCell ref="A2:H2"/>
    <mergeCell ref="A60:G60"/>
    <mergeCell ref="A10:I10"/>
    <mergeCell ref="B94:J94"/>
    <mergeCell ref="A13:I13"/>
    <mergeCell ref="A28:I28"/>
    <mergeCell ref="A43:I43"/>
    <mergeCell ref="A26:I26"/>
    <mergeCell ref="A41:I41"/>
    <mergeCell ref="A55:I55"/>
    <mergeCell ref="A58:R58"/>
    <mergeCell ref="A61:K61"/>
    <mergeCell ref="A93:K93"/>
    <mergeCell ref="A96:K96"/>
    <mergeCell ref="A164:I164"/>
    <mergeCell ref="A179:I179"/>
    <mergeCell ref="A97:K97"/>
    <mergeCell ref="A125:I125"/>
    <mergeCell ref="A139:I139"/>
    <mergeCell ref="A110:K110"/>
    <mergeCell ref="A142:I142"/>
    <mergeCell ref="A177:I177"/>
    <mergeCell ref="A112:I112"/>
    <mergeCell ref="A127:I127"/>
    <mergeCell ref="A144:K144"/>
    <mergeCell ref="A161:K161"/>
    <mergeCell ref="A211:I211"/>
    <mergeCell ref="A194:I194"/>
    <mergeCell ref="B162:H162"/>
    <mergeCell ref="A192:I192"/>
    <mergeCell ref="A206:I206"/>
  </mergeCells>
  <conditionalFormatting sqref="R26:R27">
    <cfRule type="cellIs" dxfId="17" priority="17" operator="lessThan">
      <formula>-0.03</formula>
    </cfRule>
    <cfRule type="cellIs" dxfId="16" priority="18" operator="greaterThan">
      <formula>0.03</formula>
    </cfRule>
  </conditionalFormatting>
  <conditionalFormatting sqref="R41:R42">
    <cfRule type="cellIs" dxfId="15" priority="15" operator="lessThan">
      <formula>-0.03</formula>
    </cfRule>
    <cfRule type="cellIs" dxfId="14" priority="16" operator="greaterThan">
      <formula>0.03</formula>
    </cfRule>
  </conditionalFormatting>
  <conditionalFormatting sqref="R55:R56">
    <cfRule type="cellIs" dxfId="13" priority="13" operator="lessThan">
      <formula>-0.03</formula>
    </cfRule>
    <cfRule type="cellIs" dxfId="12" priority="14" operator="greaterThan">
      <formula>0.03</formula>
    </cfRule>
  </conditionalFormatting>
  <conditionalFormatting sqref="R110:R111">
    <cfRule type="cellIs" dxfId="11" priority="11" operator="lessThan">
      <formula>-0.03</formula>
    </cfRule>
    <cfRule type="cellIs" dxfId="10" priority="12" operator="greaterThan">
      <formula>0.03</formula>
    </cfRule>
  </conditionalFormatting>
  <conditionalFormatting sqref="R125:R126">
    <cfRule type="cellIs" dxfId="9" priority="9" operator="lessThan">
      <formula>-0.03</formula>
    </cfRule>
    <cfRule type="cellIs" dxfId="8" priority="10" operator="greaterThan">
      <formula>0.03</formula>
    </cfRule>
  </conditionalFormatting>
  <conditionalFormatting sqref="R139:R140">
    <cfRule type="cellIs" dxfId="7" priority="7" operator="lessThan">
      <formula>-0.03</formula>
    </cfRule>
    <cfRule type="cellIs" dxfId="6" priority="8" operator="greaterThan">
      <formula>0.03</formula>
    </cfRule>
  </conditionalFormatting>
  <conditionalFormatting sqref="R177:R178">
    <cfRule type="cellIs" dxfId="5" priority="5" operator="lessThan">
      <formula>-0.03</formula>
    </cfRule>
    <cfRule type="cellIs" dxfId="4" priority="6" operator="greaterThan">
      <formula>0.03</formula>
    </cfRule>
  </conditionalFormatting>
  <conditionalFormatting sqref="R192:R193">
    <cfRule type="cellIs" dxfId="3" priority="3" operator="lessThan">
      <formula>-0.03</formula>
    </cfRule>
    <cfRule type="cellIs" dxfId="2" priority="4" operator="greaterThan">
      <formula>0.03</formula>
    </cfRule>
  </conditionalFormatting>
  <conditionalFormatting sqref="R206:R207">
    <cfRule type="cellIs" dxfId="1" priority="1" operator="lessThan">
      <formula>-0.03</formula>
    </cfRule>
    <cfRule type="cellIs" dxfId="0" priority="2" operator="greaterThan">
      <formula>0.03</formula>
    </cfRule>
  </conditionalFormatting>
  <hyperlinks>
    <hyperlink ref="A231" r:id="rId1" xr:uid="{326D95A5-C744-4AF1-8C11-833B8A2601D6}"/>
    <hyperlink ref="A6" location="'3.3.17'!A10" display="Table 3.3.17.1 - Initial external administrators' reports by categories of possible misconduct, ANNUAL" xr:uid="{B5AF76E7-A8EE-4147-B9B4-BD365C72ED50}"/>
    <hyperlink ref="A7" location="'3.3.17'!A93" display="Table 3.3.17.2 - Initial external administrators' and receivers' reports by possible pre-appointment criminal misconduct, ANNUAL" xr:uid="{5CA89915-D96F-451B-A22C-9110FF1EAE1E}"/>
    <hyperlink ref="A8" location="'3.3.17'!A161" display="Table 3.3.17.3 - Initial external administrators' and receivers' reports by possible breaches of civil obligations, ANNUAL" xr:uid="{ED7774FC-3E5D-4BC0-BA0A-CE56B481C0E9}"/>
  </hyperlinks>
  <pageMargins left="0.70866141732283472" right="0.70866141732283472" top="0.74803149606299213" bottom="0.38" header="0.31496062992125984" footer="0.31496062992125984"/>
  <pageSetup paperSize="9" scale="88" fitToHeight="0" orientation="landscape" r:id="rId2"/>
  <rowBreaks count="7" manualBreakCount="7">
    <brk id="9" max="11" man="1"/>
    <brk id="41" max="11" man="1"/>
    <brk id="59" max="10" man="1"/>
    <brk id="92" max="16383" man="1"/>
    <brk id="126" max="11" man="1"/>
    <brk id="160" max="16383" man="1"/>
    <brk id="193" max="11" man="1"/>
  </rowBreaks>
  <colBreaks count="1" manualBreakCount="1">
    <brk id="2" max="231" man="1"/>
  </col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1148F-E0E8-4AFC-A3CB-F67847A48998}">
  <sheetPr>
    <pageSetUpPr fitToPage="1"/>
  </sheetPr>
  <dimension ref="A1:W178"/>
  <sheetViews>
    <sheetView showGridLines="0" zoomScaleNormal="100" workbookViewId="0">
      <selection activeCell="A3" sqref="A3:R3"/>
    </sheetView>
  </sheetViews>
  <sheetFormatPr defaultRowHeight="15" x14ac:dyDescent="0.25"/>
  <cols>
    <col min="1" max="1" width="24.7109375" customWidth="1"/>
    <col min="2" max="9" width="12.7109375" customWidth="1"/>
    <col min="10" max="10" width="13.42578125" bestFit="1" customWidth="1"/>
    <col min="11" max="11" width="15.140625" customWidth="1"/>
    <col min="12" max="12" width="12.7109375" customWidth="1"/>
    <col min="13" max="15" width="11.85546875" customWidth="1"/>
    <col min="16" max="17" width="12.7109375" customWidth="1"/>
    <col min="18" max="18" width="9.5703125" customWidth="1"/>
    <col min="21" max="21" width="29.42578125" customWidth="1"/>
  </cols>
  <sheetData>
    <row r="1" spans="1:18" s="21" customFormat="1" ht="75" customHeight="1" x14ac:dyDescent="0.25">
      <c r="A1" s="220"/>
      <c r="B1" s="220"/>
      <c r="C1" s="220"/>
      <c r="D1" s="220"/>
      <c r="E1" s="220"/>
      <c r="F1" s="220"/>
      <c r="G1" s="220"/>
      <c r="H1" s="220"/>
      <c r="I1" s="220"/>
      <c r="J1" s="220"/>
      <c r="K1" s="220"/>
      <c r="L1" s="220"/>
      <c r="M1" s="220"/>
      <c r="N1" s="220"/>
      <c r="O1" s="220"/>
      <c r="P1" s="220"/>
      <c r="Q1" s="220"/>
      <c r="R1" s="220"/>
    </row>
    <row r="2" spans="1:18" s="22" customFormat="1" ht="15" customHeight="1" x14ac:dyDescent="0.25">
      <c r="A2" s="212" t="str">
        <f>+[1]Contents!A2</f>
        <v>Statistics about corporate insolvency in Australia</v>
      </c>
      <c r="B2" s="212"/>
      <c r="C2" s="212"/>
      <c r="D2" s="212"/>
      <c r="E2" s="212"/>
      <c r="F2" s="212"/>
      <c r="G2" s="212"/>
      <c r="H2" s="212"/>
      <c r="I2" s="212"/>
      <c r="J2" s="212"/>
      <c r="K2" s="212"/>
      <c r="L2" s="212"/>
      <c r="M2" s="212"/>
      <c r="N2" s="212"/>
      <c r="O2" s="212"/>
      <c r="P2" s="212"/>
      <c r="Q2" s="212"/>
      <c r="R2" s="212"/>
    </row>
    <row r="3" spans="1:18" s="22" customFormat="1" ht="24.95" customHeight="1" x14ac:dyDescent="0.25">
      <c r="A3" s="213" t="str">
        <f>Contents!A3</f>
        <v>Released: December 2025</v>
      </c>
      <c r="B3" s="213"/>
      <c r="C3" s="213"/>
      <c r="D3" s="213"/>
      <c r="E3" s="213"/>
      <c r="F3" s="213"/>
      <c r="G3" s="213"/>
      <c r="H3" s="213"/>
      <c r="I3" s="213"/>
      <c r="J3" s="213"/>
      <c r="K3" s="213"/>
      <c r="L3" s="213"/>
      <c r="M3" s="213"/>
      <c r="N3" s="213"/>
      <c r="O3" s="213"/>
      <c r="P3" s="213"/>
      <c r="Q3" s="213"/>
      <c r="R3" s="213"/>
    </row>
    <row r="4" spans="1:18" s="22" customFormat="1" x14ac:dyDescent="0.25">
      <c r="A4" s="67"/>
      <c r="B4" s="67"/>
      <c r="C4" s="67"/>
      <c r="D4" s="67"/>
      <c r="E4" s="67"/>
      <c r="F4" s="67"/>
      <c r="G4" s="67"/>
      <c r="H4" s="67"/>
      <c r="I4" s="67"/>
      <c r="J4" s="67"/>
      <c r="K4" s="67"/>
      <c r="L4" s="67"/>
      <c r="M4" s="67"/>
      <c r="N4" s="67"/>
      <c r="O4" s="67"/>
      <c r="P4" s="67"/>
      <c r="Q4" s="67"/>
      <c r="R4" s="67"/>
    </row>
    <row r="5" spans="1:18" s="22" customFormat="1" ht="15.75" x14ac:dyDescent="0.25">
      <c r="A5" s="52" t="s">
        <v>2</v>
      </c>
      <c r="B5" s="52"/>
      <c r="C5" s="67"/>
      <c r="D5" s="67"/>
      <c r="E5" s="67"/>
      <c r="F5" s="67"/>
      <c r="G5" s="67"/>
      <c r="H5" s="67"/>
      <c r="I5" s="67"/>
      <c r="J5" s="67"/>
      <c r="K5" s="67"/>
      <c r="L5" s="67"/>
      <c r="M5" s="67"/>
      <c r="N5" s="67"/>
      <c r="O5" s="67"/>
      <c r="P5" s="67"/>
      <c r="Q5" s="67"/>
      <c r="R5" s="67"/>
    </row>
    <row r="6" spans="1:18" s="22" customFormat="1" x14ac:dyDescent="0.25">
      <c r="A6" s="64" t="s">
        <v>355</v>
      </c>
      <c r="B6" s="64"/>
      <c r="C6" s="64"/>
      <c r="D6" s="64"/>
      <c r="E6" s="64"/>
      <c r="F6" s="64"/>
      <c r="G6" s="64"/>
      <c r="H6" s="64"/>
      <c r="I6" s="64"/>
      <c r="J6" s="64"/>
      <c r="K6" s="64"/>
      <c r="L6" s="64"/>
      <c r="M6" s="64"/>
      <c r="N6" s="64"/>
      <c r="O6" s="64"/>
      <c r="P6" s="64"/>
      <c r="Q6" s="64"/>
      <c r="R6" s="64"/>
    </row>
    <row r="7" spans="1:18" s="22" customFormat="1" ht="14.45" customHeight="1" x14ac:dyDescent="0.25">
      <c r="A7" s="64" t="s">
        <v>356</v>
      </c>
      <c r="B7" s="64"/>
      <c r="C7" s="64"/>
      <c r="D7" s="64"/>
      <c r="E7" s="64"/>
      <c r="F7" s="64"/>
      <c r="G7" s="64"/>
      <c r="H7" s="64"/>
      <c r="I7" s="64"/>
      <c r="J7" s="64"/>
      <c r="K7" s="64"/>
      <c r="L7" s="64"/>
      <c r="M7" s="64"/>
      <c r="N7" s="64"/>
      <c r="O7" s="64"/>
      <c r="P7" s="64"/>
      <c r="Q7" s="64"/>
      <c r="R7" s="64"/>
    </row>
    <row r="8" spans="1:18" s="22" customFormat="1" ht="14.45" customHeight="1" x14ac:dyDescent="0.25">
      <c r="A8" s="64" t="s">
        <v>357</v>
      </c>
      <c r="B8" s="64"/>
      <c r="C8" s="64"/>
      <c r="D8" s="64"/>
      <c r="E8" s="64"/>
      <c r="F8" s="64"/>
      <c r="G8" s="64"/>
      <c r="H8" s="64"/>
      <c r="I8" s="64"/>
      <c r="J8" s="64"/>
      <c r="K8" s="64"/>
      <c r="L8" s="64"/>
      <c r="M8" s="64"/>
      <c r="N8" s="64"/>
      <c r="O8" s="64"/>
      <c r="P8" s="64"/>
      <c r="Q8" s="64"/>
      <c r="R8" s="64"/>
    </row>
    <row r="9" spans="1:18" s="22" customFormat="1" x14ac:dyDescent="0.25">
      <c r="A9" s="64" t="s">
        <v>358</v>
      </c>
      <c r="B9" s="159"/>
      <c r="C9" s="64"/>
      <c r="D9" s="64"/>
      <c r="E9" s="64"/>
      <c r="F9" s="64"/>
      <c r="G9" s="64"/>
      <c r="H9" s="64"/>
      <c r="I9" s="64"/>
      <c r="J9" s="64"/>
      <c r="K9" s="64"/>
      <c r="L9" s="64"/>
      <c r="M9" s="64"/>
      <c r="N9" s="64"/>
      <c r="O9" s="64"/>
      <c r="P9" s="64"/>
      <c r="Q9" s="64"/>
      <c r="R9" s="64"/>
    </row>
    <row r="10" spans="1:18" s="22" customFormat="1" x14ac:dyDescent="0.25">
      <c r="B10" s="159"/>
      <c r="C10" s="64"/>
      <c r="D10" s="64"/>
      <c r="E10" s="64"/>
      <c r="F10" s="64"/>
      <c r="G10" s="64"/>
      <c r="H10" s="64"/>
      <c r="I10" s="64"/>
      <c r="J10" s="64"/>
      <c r="K10" s="64"/>
      <c r="L10" s="64"/>
      <c r="M10" s="64"/>
      <c r="N10" s="64"/>
      <c r="O10" s="64"/>
      <c r="P10" s="64"/>
      <c r="Q10" s="64"/>
      <c r="R10" s="64"/>
    </row>
    <row r="11" spans="1:18" s="22" customFormat="1" x14ac:dyDescent="0.25">
      <c r="A11" s="159"/>
      <c r="B11" s="159"/>
      <c r="C11" s="64"/>
      <c r="D11" s="64"/>
      <c r="E11" s="64"/>
      <c r="F11" s="64"/>
      <c r="G11" s="64"/>
      <c r="H11" s="64"/>
      <c r="I11" s="64"/>
      <c r="J11" s="64"/>
      <c r="K11" s="64"/>
      <c r="L11" s="64"/>
      <c r="M11" s="64"/>
      <c r="N11" s="64"/>
      <c r="O11" s="64"/>
      <c r="P11" s="64"/>
      <c r="Q11" s="64"/>
      <c r="R11" s="64"/>
    </row>
    <row r="12" spans="1:18" s="22" customFormat="1" x14ac:dyDescent="0.25">
      <c r="A12" s="159"/>
      <c r="B12" s="159"/>
      <c r="C12" s="64"/>
      <c r="D12" s="64"/>
      <c r="E12" s="64"/>
      <c r="F12" s="64"/>
      <c r="G12" s="64"/>
      <c r="H12" s="64"/>
      <c r="I12" s="64"/>
      <c r="J12" s="64"/>
      <c r="K12" s="64"/>
      <c r="L12" s="64"/>
      <c r="M12" s="64"/>
      <c r="N12" s="64"/>
      <c r="O12" s="64"/>
      <c r="P12" s="64"/>
      <c r="Q12" s="64"/>
      <c r="R12" s="64"/>
    </row>
    <row r="13" spans="1:18" s="22" customFormat="1" ht="22.5" customHeight="1" x14ac:dyDescent="0.25">
      <c r="A13" s="160" t="s">
        <v>355</v>
      </c>
      <c r="B13" s="160"/>
      <c r="C13" s="160"/>
      <c r="D13" s="160"/>
      <c r="E13" s="160"/>
      <c r="G13" s="64"/>
      <c r="H13" s="64"/>
      <c r="I13" s="64"/>
      <c r="J13" s="64"/>
      <c r="K13" s="64"/>
      <c r="L13" s="64"/>
      <c r="M13" s="64"/>
      <c r="N13" s="64"/>
      <c r="O13" s="64"/>
      <c r="P13" s="64"/>
      <c r="Q13" s="64"/>
      <c r="R13" s="64"/>
    </row>
    <row r="14" spans="1:18" s="22" customFormat="1" ht="21" customHeight="1" x14ac:dyDescent="0.25">
      <c r="A14" s="2"/>
      <c r="B14" s="229" t="s">
        <v>359</v>
      </c>
      <c r="C14" s="229"/>
      <c r="D14" s="229"/>
      <c r="E14" s="229"/>
      <c r="G14" s="242" t="s">
        <v>360</v>
      </c>
      <c r="H14" s="242"/>
      <c r="I14" s="242"/>
      <c r="J14" s="242"/>
      <c r="K14" s="242"/>
      <c r="L14" s="242"/>
      <c r="M14" s="242"/>
      <c r="N14" s="242"/>
      <c r="O14" s="242"/>
      <c r="P14" s="242"/>
      <c r="Q14" s="64"/>
      <c r="R14" s="64"/>
    </row>
    <row r="15" spans="1:18" s="22" customFormat="1" ht="90.75" x14ac:dyDescent="0.25">
      <c r="A15" s="125" t="s">
        <v>44</v>
      </c>
      <c r="B15" s="143" t="s">
        <v>361</v>
      </c>
      <c r="C15" s="143" t="s">
        <v>362</v>
      </c>
      <c r="D15" s="143" t="s">
        <v>363</v>
      </c>
      <c r="E15" s="47" t="s">
        <v>94</v>
      </c>
      <c r="G15" s="143" t="s">
        <v>360</v>
      </c>
      <c r="H15" s="143" t="s">
        <v>364</v>
      </c>
      <c r="I15" s="161" t="s">
        <v>94</v>
      </c>
      <c r="K15" s="143" t="s">
        <v>365</v>
      </c>
      <c r="L15" s="143" t="s">
        <v>366</v>
      </c>
      <c r="M15" s="143" t="s">
        <v>367</v>
      </c>
      <c r="N15" s="143" t="s">
        <v>368</v>
      </c>
      <c r="O15" s="9"/>
      <c r="Q15" s="64"/>
      <c r="R15" s="64"/>
    </row>
    <row r="16" spans="1:18" s="22" customFormat="1" x14ac:dyDescent="0.25">
      <c r="A16" s="215" t="s">
        <v>55</v>
      </c>
      <c r="B16" s="215"/>
      <c r="C16" s="215"/>
      <c r="D16" s="215"/>
      <c r="E16" s="215"/>
      <c r="G16" s="215" t="s">
        <v>55</v>
      </c>
      <c r="H16" s="215"/>
      <c r="I16" s="215"/>
      <c r="K16" s="215" t="s">
        <v>55</v>
      </c>
      <c r="L16" s="215"/>
      <c r="M16" s="215"/>
      <c r="N16" s="215"/>
      <c r="O16" s="10"/>
      <c r="P16" s="94"/>
      <c r="Q16" s="64"/>
      <c r="R16" s="64"/>
    </row>
    <row r="17" spans="1:18" s="22" customFormat="1" x14ac:dyDescent="0.25">
      <c r="A17" s="64" t="s">
        <v>95</v>
      </c>
      <c r="B17" s="148">
        <v>1523</v>
      </c>
      <c r="C17" s="10">
        <v>1351</v>
      </c>
      <c r="D17" s="10">
        <v>144</v>
      </c>
      <c r="E17" s="11">
        <v>1738</v>
      </c>
      <c r="G17" s="148">
        <v>1523</v>
      </c>
      <c r="H17" s="148">
        <v>215</v>
      </c>
      <c r="I17" s="11">
        <v>1738</v>
      </c>
      <c r="K17" s="148">
        <v>1523</v>
      </c>
      <c r="L17" s="148">
        <v>17</v>
      </c>
      <c r="M17" s="148">
        <v>1506</v>
      </c>
      <c r="N17" s="148">
        <v>232</v>
      </c>
      <c r="O17" s="10"/>
      <c r="Q17" s="64"/>
      <c r="R17" s="64"/>
    </row>
    <row r="18" spans="1:18" s="22" customFormat="1" x14ac:dyDescent="0.25">
      <c r="A18" s="64" t="s">
        <v>96</v>
      </c>
      <c r="B18" s="10">
        <v>3654</v>
      </c>
      <c r="C18" s="10">
        <v>3598</v>
      </c>
      <c r="D18" s="10">
        <v>359</v>
      </c>
      <c r="E18" s="11">
        <v>4378</v>
      </c>
      <c r="G18" s="10">
        <v>3654</v>
      </c>
      <c r="H18" s="10">
        <v>724</v>
      </c>
      <c r="I18" s="11">
        <v>4378</v>
      </c>
      <c r="K18" s="10">
        <v>3654</v>
      </c>
      <c r="L18" s="10">
        <v>29</v>
      </c>
      <c r="M18" s="10">
        <v>3625</v>
      </c>
      <c r="N18" s="10">
        <v>753</v>
      </c>
      <c r="O18" s="10"/>
      <c r="Q18" s="64"/>
      <c r="R18" s="64"/>
    </row>
    <row r="19" spans="1:18" s="22" customFormat="1" x14ac:dyDescent="0.25">
      <c r="A19" s="64" t="s">
        <v>97</v>
      </c>
      <c r="B19" s="10">
        <v>3558</v>
      </c>
      <c r="C19" s="10">
        <v>3427</v>
      </c>
      <c r="D19" s="10">
        <v>298</v>
      </c>
      <c r="E19" s="11">
        <v>4064</v>
      </c>
      <c r="G19" s="10">
        <v>3558</v>
      </c>
      <c r="H19" s="10">
        <v>506</v>
      </c>
      <c r="I19" s="11">
        <v>4064</v>
      </c>
      <c r="K19" s="10">
        <v>3558</v>
      </c>
      <c r="L19" s="10">
        <v>30</v>
      </c>
      <c r="M19" s="10">
        <v>3528</v>
      </c>
      <c r="N19" s="10">
        <v>536</v>
      </c>
      <c r="O19" s="10"/>
      <c r="Q19" s="64"/>
      <c r="R19" s="64"/>
    </row>
    <row r="20" spans="1:18" s="22" customFormat="1" x14ac:dyDescent="0.25">
      <c r="A20" s="64" t="s">
        <v>98</v>
      </c>
      <c r="B20" s="10">
        <v>4848</v>
      </c>
      <c r="C20" s="10">
        <v>4725</v>
      </c>
      <c r="D20" s="10">
        <v>351</v>
      </c>
      <c r="E20" s="11">
        <v>5440</v>
      </c>
      <c r="G20" s="10">
        <v>4848</v>
      </c>
      <c r="H20" s="10">
        <v>592</v>
      </c>
      <c r="I20" s="11">
        <v>5440</v>
      </c>
      <c r="J20" s="11"/>
      <c r="K20" s="10">
        <v>4848</v>
      </c>
      <c r="L20" s="10">
        <v>77</v>
      </c>
      <c r="M20" s="10">
        <v>4771</v>
      </c>
      <c r="N20" s="10">
        <v>592</v>
      </c>
      <c r="O20" s="133"/>
      <c r="Q20" s="64"/>
      <c r="R20" s="64"/>
    </row>
    <row r="21" spans="1:18" s="22" customFormat="1" x14ac:dyDescent="0.25">
      <c r="A21" s="64" t="s">
        <v>99</v>
      </c>
      <c r="B21" s="10">
        <v>6324</v>
      </c>
      <c r="C21" s="10">
        <v>6243</v>
      </c>
      <c r="D21" s="10">
        <v>397</v>
      </c>
      <c r="E21" s="11">
        <v>7100</v>
      </c>
      <c r="G21" s="10">
        <v>6324</v>
      </c>
      <c r="H21" s="10">
        <v>776</v>
      </c>
      <c r="I21" s="11">
        <v>7100</v>
      </c>
      <c r="J21" s="11"/>
      <c r="K21" s="10">
        <v>6324</v>
      </c>
      <c r="L21" s="10">
        <v>63</v>
      </c>
      <c r="M21" s="10">
        <v>6261</v>
      </c>
      <c r="N21" s="10">
        <v>776</v>
      </c>
      <c r="O21" s="133"/>
      <c r="Q21" s="64"/>
      <c r="R21" s="64"/>
    </row>
    <row r="22" spans="1:18" s="22" customFormat="1" x14ac:dyDescent="0.25">
      <c r="A22" s="64" t="s">
        <v>479</v>
      </c>
      <c r="B22" s="10">
        <v>8749</v>
      </c>
      <c r="C22" s="10">
        <v>8789</v>
      </c>
      <c r="D22" s="10">
        <v>394</v>
      </c>
      <c r="E22" s="11">
        <v>9585</v>
      </c>
      <c r="G22" s="10">
        <v>8749</v>
      </c>
      <c r="H22" s="10">
        <v>836</v>
      </c>
      <c r="I22" s="11">
        <v>9585</v>
      </c>
      <c r="J22" s="11"/>
      <c r="K22" s="10">
        <v>8749</v>
      </c>
      <c r="L22" s="10">
        <v>60</v>
      </c>
      <c r="M22" s="10">
        <v>8689</v>
      </c>
      <c r="N22" s="10">
        <v>836</v>
      </c>
      <c r="O22" s="133"/>
      <c r="Q22" s="64"/>
      <c r="R22" s="64"/>
    </row>
    <row r="23" spans="1:18" s="22" customFormat="1" x14ac:dyDescent="0.25">
      <c r="A23" s="221" t="s">
        <v>100</v>
      </c>
      <c r="B23" s="209"/>
      <c r="C23" s="209"/>
      <c r="D23" s="209"/>
      <c r="E23" s="209"/>
      <c r="G23" s="209" t="s">
        <v>100</v>
      </c>
      <c r="H23" s="209"/>
      <c r="I23" s="209"/>
      <c r="J23" s="64"/>
      <c r="K23" s="209" t="s">
        <v>100</v>
      </c>
      <c r="L23" s="209"/>
      <c r="M23" s="209"/>
      <c r="N23" s="209"/>
      <c r="O23" s="162"/>
      <c r="P23" s="162"/>
      <c r="Q23" s="64"/>
      <c r="R23" s="64"/>
    </row>
    <row r="24" spans="1:18" s="22" customFormat="1" x14ac:dyDescent="0.25">
      <c r="A24" s="64" t="s">
        <v>95</v>
      </c>
      <c r="B24" s="24">
        <v>0.87629459148446487</v>
      </c>
      <c r="C24" s="24">
        <v>0.77733026467203681</v>
      </c>
      <c r="D24" s="24">
        <v>8.2853855005753735E-2</v>
      </c>
      <c r="G24" s="24">
        <v>0.87629459148446487</v>
      </c>
      <c r="H24" s="24">
        <v>0.1237054085155351</v>
      </c>
      <c r="I24" s="24">
        <v>1</v>
      </c>
      <c r="J24" s="64"/>
      <c r="K24" s="24">
        <v>0.87629459148446487</v>
      </c>
      <c r="L24" s="24">
        <v>9.781357882623706E-3</v>
      </c>
      <c r="M24" s="24">
        <v>0.86651323360184118</v>
      </c>
      <c r="N24" s="24">
        <v>0.13348676639815879</v>
      </c>
      <c r="O24" s="24"/>
      <c r="Q24" s="64"/>
      <c r="R24" s="64"/>
    </row>
    <row r="25" spans="1:18" s="22" customFormat="1" x14ac:dyDescent="0.25">
      <c r="A25" s="64" t="s">
        <v>96</v>
      </c>
      <c r="B25" s="24">
        <v>0.83462768387391506</v>
      </c>
      <c r="C25" s="24">
        <v>0.82183645500228419</v>
      </c>
      <c r="D25" s="24">
        <v>8.2000913659205116E-2</v>
      </c>
      <c r="G25" s="24">
        <v>0.83462768387391506</v>
      </c>
      <c r="H25" s="24">
        <v>0.16537231612608497</v>
      </c>
      <c r="I25" s="24">
        <v>1</v>
      </c>
      <c r="J25" s="64"/>
      <c r="K25" s="24">
        <v>0.83462768387391506</v>
      </c>
      <c r="L25" s="24">
        <v>6.6240292370945636E-3</v>
      </c>
      <c r="M25" s="24">
        <v>0.82800365463682046</v>
      </c>
      <c r="N25" s="24">
        <v>0.17199634536317954</v>
      </c>
      <c r="O25" s="24"/>
      <c r="Q25" s="64"/>
      <c r="R25" s="64"/>
    </row>
    <row r="26" spans="1:18" s="22" customFormat="1" x14ac:dyDescent="0.25">
      <c r="A26" s="64" t="s">
        <v>97</v>
      </c>
      <c r="B26" s="24">
        <v>0.87549212598425197</v>
      </c>
      <c r="C26" s="24">
        <v>0.84325787401574803</v>
      </c>
      <c r="D26" s="24">
        <v>7.3326771653543302E-2</v>
      </c>
      <c r="G26" s="24">
        <f>+G19/$I19</f>
        <v>0.87549212598425197</v>
      </c>
      <c r="H26" s="24">
        <f>+H19/$I19</f>
        <v>0.12450787401574803</v>
      </c>
      <c r="I26" s="24">
        <v>1</v>
      </c>
      <c r="J26" s="64"/>
      <c r="K26" s="24">
        <v>0.87549212598425197</v>
      </c>
      <c r="L26" s="24">
        <v>7.3818897637795275E-3</v>
      </c>
      <c r="M26" s="24">
        <v>0.86811023622047245</v>
      </c>
      <c r="N26" s="24">
        <v>0.13188976377952755</v>
      </c>
      <c r="O26" s="24"/>
      <c r="Q26" s="64"/>
      <c r="R26" s="64"/>
    </row>
    <row r="27" spans="1:18" s="22" customFormat="1" x14ac:dyDescent="0.25">
      <c r="A27" s="64" t="s">
        <v>98</v>
      </c>
      <c r="B27" s="24">
        <f t="shared" ref="B27:D29" si="0">+B20/$E20</f>
        <v>0.89117647058823535</v>
      </c>
      <c r="C27" s="24">
        <f t="shared" si="0"/>
        <v>0.8685661764705882</v>
      </c>
      <c r="D27" s="24">
        <f t="shared" si="0"/>
        <v>6.4522058823529418E-2</v>
      </c>
      <c r="G27" s="24">
        <f>+G20/$I20</f>
        <v>0.89117647058823535</v>
      </c>
      <c r="H27" s="24">
        <f>+H20/$I20</f>
        <v>0.10882352941176471</v>
      </c>
      <c r="I27" s="24">
        <v>1</v>
      </c>
      <c r="J27" s="64"/>
      <c r="K27" s="24">
        <v>0.89117647058823501</v>
      </c>
      <c r="L27" s="24">
        <v>1.4154411764705882E-2</v>
      </c>
      <c r="M27" s="24">
        <v>0.87702205882352946</v>
      </c>
      <c r="N27" s="24">
        <v>0.10882352941176471</v>
      </c>
      <c r="O27" s="24"/>
      <c r="Q27" s="64"/>
      <c r="R27" s="64"/>
    </row>
    <row r="28" spans="1:18" s="22" customFormat="1" x14ac:dyDescent="0.25">
      <c r="A28" s="64" t="s">
        <v>99</v>
      </c>
      <c r="B28" s="24">
        <f t="shared" si="0"/>
        <v>0.89070422535211269</v>
      </c>
      <c r="C28" s="24">
        <f t="shared" si="0"/>
        <v>0.87929577464788733</v>
      </c>
      <c r="D28" s="24">
        <f t="shared" si="0"/>
        <v>5.5915492957746477E-2</v>
      </c>
      <c r="G28" s="24">
        <f>+G21/I21</f>
        <v>0.89070422535211269</v>
      </c>
      <c r="H28" s="24">
        <f>+H21/I21</f>
        <v>0.10929577464788733</v>
      </c>
      <c r="I28" s="24">
        <v>1</v>
      </c>
      <c r="J28" s="64"/>
      <c r="K28" s="24">
        <f>+K21/7100</f>
        <v>0.89070422535211269</v>
      </c>
      <c r="L28" s="24">
        <f t="shared" ref="L28:M28" si="1">+L21/7100</f>
        <v>8.8732394366197176E-3</v>
      </c>
      <c r="M28" s="24">
        <f t="shared" si="1"/>
        <v>0.88183098591549292</v>
      </c>
      <c r="N28" s="24">
        <f>+N21/7100</f>
        <v>0.10929577464788733</v>
      </c>
      <c r="Q28" s="64"/>
      <c r="R28" s="64"/>
    </row>
    <row r="29" spans="1:18" s="22" customFormat="1" x14ac:dyDescent="0.25">
      <c r="A29" s="64" t="s">
        <v>479</v>
      </c>
      <c r="B29" s="24">
        <f t="shared" si="0"/>
        <v>0.91278038601982259</v>
      </c>
      <c r="C29" s="24">
        <f t="shared" si="0"/>
        <v>0.91695357329160143</v>
      </c>
      <c r="D29" s="24">
        <f t="shared" si="0"/>
        <v>4.110589462702139E-2</v>
      </c>
      <c r="G29" s="24">
        <f>+G22/I22</f>
        <v>0.91278038601982259</v>
      </c>
      <c r="H29" s="24">
        <f>+H22/I22</f>
        <v>8.7219613980177357E-2</v>
      </c>
      <c r="I29" s="24">
        <v>1</v>
      </c>
      <c r="J29" s="64"/>
      <c r="K29" s="24">
        <f>+K22/9585</f>
        <v>0.91278038601982259</v>
      </c>
      <c r="L29" s="24">
        <f>+L22/9585</f>
        <v>6.2597809076682318E-3</v>
      </c>
      <c r="M29" s="24">
        <f>+M22/9585</f>
        <v>0.90652060511215438</v>
      </c>
      <c r="N29" s="24">
        <f>+N22/9585</f>
        <v>8.7219613980177357E-2</v>
      </c>
      <c r="Q29" s="64"/>
      <c r="R29" s="64"/>
    </row>
    <row r="30" spans="1:18" s="22" customFormat="1" x14ac:dyDescent="0.25">
      <c r="A30" s="209" t="s">
        <v>101</v>
      </c>
      <c r="B30" s="209"/>
      <c r="C30" s="209"/>
      <c r="D30" s="209"/>
      <c r="E30" s="209"/>
      <c r="G30" s="209" t="s">
        <v>101</v>
      </c>
      <c r="H30" s="209"/>
      <c r="I30" s="209"/>
      <c r="J30" s="64"/>
      <c r="K30" s="209" t="s">
        <v>101</v>
      </c>
      <c r="L30" s="209"/>
      <c r="M30" s="209"/>
      <c r="N30" s="209"/>
      <c r="O30" s="162"/>
      <c r="P30" s="162"/>
      <c r="Q30" s="64"/>
      <c r="R30" s="64"/>
    </row>
    <row r="31" spans="1:18" s="22" customFormat="1" x14ac:dyDescent="0.25">
      <c r="A31" s="64" t="s">
        <v>96</v>
      </c>
      <c r="B31" s="24">
        <v>-4.1666907610549808E-2</v>
      </c>
      <c r="C31" s="24">
        <v>4.4506190330247386E-2</v>
      </c>
      <c r="D31" s="24">
        <v>-8.5294134654861908E-4</v>
      </c>
      <c r="G31" s="24">
        <v>-4.1666907610549808E-2</v>
      </c>
      <c r="H31" s="24">
        <v>4.1666907610549864E-2</v>
      </c>
      <c r="I31" s="24"/>
      <c r="J31" s="64"/>
      <c r="K31" s="24">
        <v>-4.1666907610549808E-2</v>
      </c>
      <c r="L31" s="24">
        <v>-3.1573286455291423E-3</v>
      </c>
      <c r="M31" s="24">
        <v>-3.8509578965020719E-2</v>
      </c>
      <c r="N31" s="24">
        <v>3.8509578965020747E-2</v>
      </c>
      <c r="O31" s="24"/>
      <c r="Q31" s="64"/>
      <c r="R31" s="64"/>
    </row>
    <row r="32" spans="1:18" s="22" customFormat="1" x14ac:dyDescent="0.25">
      <c r="A32" s="64" t="s">
        <v>97</v>
      </c>
      <c r="B32" s="41">
        <v>4.0864442110336907E-2</v>
      </c>
      <c r="C32" s="41">
        <v>2.1421419013463838E-2</v>
      </c>
      <c r="D32" s="41">
        <v>-8.674142005661814E-3</v>
      </c>
      <c r="G32" s="41">
        <v>4.0864442110336907E-2</v>
      </c>
      <c r="H32" s="41">
        <v>-4.0864442110336935E-2</v>
      </c>
      <c r="I32" s="41"/>
      <c r="J32" s="64"/>
      <c r="K32" s="41">
        <v>4.0864442110336907E-2</v>
      </c>
      <c r="L32" s="41">
        <v>7.5786052668496383E-4</v>
      </c>
      <c r="M32" s="41">
        <v>4.010658158365199E-2</v>
      </c>
      <c r="N32" s="41">
        <v>-4.010658158365199E-2</v>
      </c>
      <c r="O32" s="41"/>
      <c r="Q32" s="64"/>
      <c r="R32" s="64"/>
    </row>
    <row r="33" spans="1:23" s="22" customFormat="1" x14ac:dyDescent="0.25">
      <c r="A33" s="64" t="s">
        <v>98</v>
      </c>
      <c r="B33" s="41">
        <f t="shared" ref="B33:D35" si="2">+B27-B26</f>
        <v>1.568434460398338E-2</v>
      </c>
      <c r="C33" s="41">
        <f t="shared" si="2"/>
        <v>2.530830245484017E-2</v>
      </c>
      <c r="D33" s="41">
        <f t="shared" si="2"/>
        <v>-8.8047128300138833E-3</v>
      </c>
      <c r="G33" s="41">
        <f t="shared" ref="G33:H35" si="3">+G27-G26</f>
        <v>1.568434460398338E-2</v>
      </c>
      <c r="H33" s="41">
        <f t="shared" si="3"/>
        <v>-1.5684344603983325E-2</v>
      </c>
      <c r="I33" s="41"/>
      <c r="J33" s="64"/>
      <c r="K33" s="41">
        <f t="shared" ref="K33:N35" si="4">+K27-K26</f>
        <v>1.5684344603983047E-2</v>
      </c>
      <c r="L33" s="41">
        <f t="shared" si="4"/>
        <v>6.7725220009263549E-3</v>
      </c>
      <c r="M33" s="41">
        <f t="shared" si="4"/>
        <v>8.9118226030570069E-3</v>
      </c>
      <c r="N33" s="41">
        <f t="shared" si="4"/>
        <v>-2.3066234367762839E-2</v>
      </c>
      <c r="O33" s="41"/>
      <c r="Q33" s="64"/>
      <c r="R33" s="64"/>
    </row>
    <row r="34" spans="1:23" s="22" customFormat="1" x14ac:dyDescent="0.25">
      <c r="A34" s="64" t="s">
        <v>99</v>
      </c>
      <c r="B34" s="41">
        <f t="shared" si="2"/>
        <v>-4.7224523612265923E-4</v>
      </c>
      <c r="C34" s="41">
        <f t="shared" si="2"/>
        <v>1.0729598177299127E-2</v>
      </c>
      <c r="D34" s="41">
        <f t="shared" si="2"/>
        <v>-8.6065658657829419E-3</v>
      </c>
      <c r="G34" s="41">
        <f t="shared" si="3"/>
        <v>-4.7224523612265923E-4</v>
      </c>
      <c r="H34" s="41">
        <f t="shared" si="3"/>
        <v>4.722452361226176E-4</v>
      </c>
      <c r="I34" s="41"/>
      <c r="J34" s="64"/>
      <c r="K34" s="41">
        <f t="shared" si="4"/>
        <v>-4.7224523612232616E-4</v>
      </c>
      <c r="L34" s="41">
        <f t="shared" si="4"/>
        <v>-5.2811723280861648E-3</v>
      </c>
      <c r="M34" s="41">
        <f t="shared" si="4"/>
        <v>4.8089270919634552E-3</v>
      </c>
      <c r="N34" s="41">
        <f t="shared" si="4"/>
        <v>4.722452361226176E-4</v>
      </c>
      <c r="O34" s="41"/>
      <c r="Q34" s="64"/>
      <c r="R34" s="64"/>
    </row>
    <row r="35" spans="1:23" s="22" customFormat="1" x14ac:dyDescent="0.25">
      <c r="A35" s="64" t="s">
        <v>479</v>
      </c>
      <c r="B35" s="41">
        <f t="shared" si="2"/>
        <v>2.2076160667709899E-2</v>
      </c>
      <c r="C35" s="41">
        <f t="shared" si="2"/>
        <v>3.7657798643714102E-2</v>
      </c>
      <c r="D35" s="41">
        <f t="shared" si="2"/>
        <v>-1.4809598330725086E-2</v>
      </c>
      <c r="G35" s="41">
        <f t="shared" si="3"/>
        <v>2.2076160667709899E-2</v>
      </c>
      <c r="H35" s="41">
        <f t="shared" si="3"/>
        <v>-2.2076160667709968E-2</v>
      </c>
      <c r="I35" s="41"/>
      <c r="J35" s="64"/>
      <c r="K35" s="41">
        <f t="shared" si="4"/>
        <v>2.2076160667709899E-2</v>
      </c>
      <c r="L35" s="41">
        <f t="shared" si="4"/>
        <v>-2.6134585289514858E-3</v>
      </c>
      <c r="M35" s="41">
        <f t="shared" si="4"/>
        <v>2.4689619196661461E-2</v>
      </c>
      <c r="N35" s="41">
        <f t="shared" si="4"/>
        <v>-2.2076160667709968E-2</v>
      </c>
      <c r="O35" s="41"/>
      <c r="Q35" s="64"/>
      <c r="R35" s="64"/>
    </row>
    <row r="36" spans="1:23" s="22" customFormat="1" x14ac:dyDescent="0.25">
      <c r="A36" s="163"/>
      <c r="B36" s="164"/>
      <c r="C36" s="164"/>
      <c r="D36" s="164"/>
      <c r="E36" s="165"/>
      <c r="G36" s="163"/>
      <c r="H36" s="163"/>
      <c r="I36" s="163"/>
      <c r="J36" s="64"/>
      <c r="K36" s="163"/>
      <c r="L36" s="163"/>
      <c r="M36" s="163"/>
      <c r="N36" s="163"/>
      <c r="O36" s="64"/>
      <c r="P36" s="64"/>
      <c r="Q36" s="64"/>
      <c r="R36" s="64"/>
    </row>
    <row r="37" spans="1:23" s="22" customFormat="1" x14ac:dyDescent="0.25">
      <c r="A37" s="64" t="s">
        <v>369</v>
      </c>
      <c r="B37" s="64"/>
      <c r="C37" s="64"/>
      <c r="D37" s="64"/>
      <c r="E37" s="64"/>
      <c r="F37" s="64"/>
      <c r="G37" s="64"/>
      <c r="H37" s="64"/>
      <c r="I37" s="64"/>
      <c r="J37" s="64"/>
      <c r="K37" s="64"/>
      <c r="L37" s="64"/>
      <c r="M37" s="64"/>
      <c r="N37" s="64"/>
      <c r="O37" s="64"/>
      <c r="P37" s="64"/>
      <c r="Q37" s="64"/>
      <c r="R37" s="64"/>
      <c r="S37" s="7"/>
      <c r="T37" s="7"/>
    </row>
    <row r="38" spans="1:23" s="22" customFormat="1" x14ac:dyDescent="0.25">
      <c r="A38" s="64" t="str">
        <f>CONCATENATE("Note 2: ",'[1]3.3.1'!$AS$34)</f>
        <v>Note 2: 2019-2020** data is for the period 28 March 2020 (when the Initial Statutory Report was introduced) to 30 June 2020.</v>
      </c>
      <c r="B38" s="159"/>
      <c r="C38" s="64"/>
      <c r="D38" s="64"/>
      <c r="E38" s="64"/>
      <c r="F38" s="64"/>
      <c r="G38" s="64"/>
      <c r="H38" s="64"/>
      <c r="I38" s="64"/>
      <c r="J38" s="64"/>
      <c r="K38" s="64"/>
      <c r="L38" s="64"/>
      <c r="M38" s="64"/>
      <c r="N38" s="64"/>
      <c r="O38" s="64"/>
      <c r="P38" s="64"/>
      <c r="Q38" s="64"/>
      <c r="R38" s="64"/>
    </row>
    <row r="39" spans="1:23" s="22" customFormat="1" x14ac:dyDescent="0.25">
      <c r="A39" s="64" t="s">
        <v>370</v>
      </c>
      <c r="B39" s="64"/>
      <c r="C39" s="64"/>
      <c r="D39" s="64"/>
      <c r="E39" s="64"/>
      <c r="F39" s="64"/>
      <c r="G39" s="64"/>
      <c r="H39" s="64"/>
      <c r="I39" s="64"/>
      <c r="J39" s="64"/>
      <c r="K39" s="64"/>
      <c r="L39" s="64"/>
      <c r="M39" s="64"/>
      <c r="N39" s="64"/>
      <c r="O39" s="64"/>
      <c r="P39" s="64"/>
      <c r="Q39" s="64"/>
      <c r="R39" s="64"/>
    </row>
    <row r="40" spans="1:23" s="22" customFormat="1" x14ac:dyDescent="0.25">
      <c r="A40" s="64" t="s">
        <v>371</v>
      </c>
      <c r="B40" s="64"/>
      <c r="C40" s="64"/>
      <c r="D40" s="64"/>
      <c r="E40" s="64"/>
      <c r="F40" s="64"/>
      <c r="G40" s="64"/>
      <c r="H40" s="64"/>
      <c r="I40" s="64"/>
      <c r="J40" s="64"/>
      <c r="K40" s="64"/>
      <c r="L40" s="64"/>
      <c r="M40" s="64"/>
      <c r="N40" s="64"/>
      <c r="O40" s="64"/>
      <c r="P40" s="64"/>
      <c r="Q40" s="64"/>
      <c r="R40" s="64"/>
    </row>
    <row r="41" spans="1:23" s="22" customFormat="1" x14ac:dyDescent="0.25">
      <c r="B41" s="64"/>
      <c r="C41" s="64"/>
      <c r="D41" s="64"/>
      <c r="E41" s="64"/>
      <c r="F41" s="64"/>
      <c r="G41" s="64"/>
      <c r="H41" s="64"/>
      <c r="I41" s="64"/>
      <c r="J41" s="64"/>
      <c r="K41" s="64"/>
      <c r="L41" s="64"/>
      <c r="M41" s="64"/>
      <c r="N41" s="64"/>
      <c r="O41" s="64"/>
      <c r="P41" s="64"/>
      <c r="Q41" s="64"/>
      <c r="R41" s="64"/>
      <c r="S41" s="64"/>
      <c r="T41" s="64"/>
    </row>
    <row r="42" spans="1:23" s="22" customFormat="1" ht="16.5" customHeight="1" x14ac:dyDescent="0.25">
      <c r="A42" s="211" t="s">
        <v>356</v>
      </c>
      <c r="B42" s="211"/>
      <c r="C42" s="211"/>
      <c r="D42" s="211"/>
      <c r="E42" s="211"/>
      <c r="F42" s="211"/>
      <c r="G42" s="211"/>
      <c r="H42" s="211"/>
      <c r="I42" s="211"/>
      <c r="J42" s="211"/>
      <c r="K42" s="211"/>
      <c r="L42" s="211"/>
      <c r="M42" s="211"/>
      <c r="N42" s="211"/>
      <c r="O42" s="211"/>
      <c r="P42" s="211"/>
      <c r="Q42" s="211"/>
      <c r="R42" s="211"/>
    </row>
    <row r="43" spans="1:23" s="22" customFormat="1" ht="15" customHeight="1" x14ac:dyDescent="0.25">
      <c r="A43" s="114"/>
      <c r="B43" s="114"/>
      <c r="C43" s="114"/>
      <c r="D43" s="114"/>
      <c r="E43" s="114"/>
      <c r="F43" s="114"/>
      <c r="G43" s="114"/>
      <c r="H43" s="114"/>
      <c r="I43" s="114"/>
      <c r="J43" s="114"/>
      <c r="K43" s="114"/>
      <c r="L43" s="114"/>
      <c r="M43" s="114"/>
      <c r="N43" s="114"/>
      <c r="O43" s="114"/>
      <c r="P43" s="114"/>
      <c r="Q43" s="114"/>
      <c r="R43" s="114"/>
    </row>
    <row r="44" spans="1:23" s="167" customFormat="1" ht="80.25" customHeight="1" x14ac:dyDescent="0.25">
      <c r="A44" s="166" t="s">
        <v>44</v>
      </c>
      <c r="B44" s="58" t="s">
        <v>372</v>
      </c>
      <c r="C44" s="58" t="s">
        <v>373</v>
      </c>
      <c r="D44" s="58" t="s">
        <v>374</v>
      </c>
      <c r="E44" s="87" t="s">
        <v>375</v>
      </c>
      <c r="F44" s="87" t="s">
        <v>376</v>
      </c>
      <c r="G44" s="87" t="s">
        <v>377</v>
      </c>
      <c r="H44" s="87" t="s">
        <v>378</v>
      </c>
      <c r="I44" s="58" t="s">
        <v>379</v>
      </c>
      <c r="J44" s="58" t="s">
        <v>380</v>
      </c>
      <c r="K44" s="87" t="s">
        <v>381</v>
      </c>
      <c r="L44" s="87" t="s">
        <v>382</v>
      </c>
      <c r="M44" s="87" t="s">
        <v>383</v>
      </c>
      <c r="N44" s="87" t="s">
        <v>384</v>
      </c>
      <c r="O44" s="87" t="s">
        <v>385</v>
      </c>
      <c r="P44" s="62" t="s">
        <v>332</v>
      </c>
      <c r="Q44" s="62" t="s">
        <v>94</v>
      </c>
    </row>
    <row r="45" spans="1:23" x14ac:dyDescent="0.25">
      <c r="A45" s="241" t="s">
        <v>55</v>
      </c>
      <c r="B45" s="241"/>
      <c r="C45" s="241"/>
      <c r="D45" s="241"/>
      <c r="E45" s="241"/>
      <c r="F45" s="241"/>
      <c r="G45" s="241"/>
      <c r="H45" s="241"/>
      <c r="I45" s="241"/>
      <c r="J45" s="241"/>
      <c r="K45" s="241"/>
      <c r="L45" s="241"/>
      <c r="M45" s="241"/>
      <c r="N45" s="241"/>
      <c r="O45" s="241"/>
      <c r="P45" s="241"/>
      <c r="Q45" s="241"/>
      <c r="R45" s="22"/>
    </row>
    <row r="46" spans="1:23" x14ac:dyDescent="0.25">
      <c r="A46" s="169" t="s">
        <v>95</v>
      </c>
      <c r="B46" s="29">
        <v>1291</v>
      </c>
      <c r="C46" s="148">
        <v>1024</v>
      </c>
      <c r="D46" s="148">
        <v>651</v>
      </c>
      <c r="E46" s="170">
        <v>229</v>
      </c>
      <c r="F46" s="170">
        <v>199</v>
      </c>
      <c r="G46" s="170">
        <v>255</v>
      </c>
      <c r="H46" s="170">
        <v>71</v>
      </c>
      <c r="I46" s="170">
        <v>44</v>
      </c>
      <c r="J46" s="170">
        <v>24</v>
      </c>
      <c r="K46" s="170">
        <v>27</v>
      </c>
      <c r="L46" s="170">
        <v>9</v>
      </c>
      <c r="M46" s="170">
        <v>19</v>
      </c>
      <c r="N46" s="170"/>
      <c r="O46" s="170"/>
      <c r="P46" s="60">
        <v>3843</v>
      </c>
      <c r="Q46" s="171">
        <v>1738</v>
      </c>
      <c r="R46" s="22"/>
      <c r="S46" s="172"/>
    </row>
    <row r="47" spans="1:23" s="174" customFormat="1" ht="14.25" customHeight="1" x14ac:dyDescent="0.2">
      <c r="A47" s="173" t="s">
        <v>96</v>
      </c>
      <c r="B47" s="30">
        <v>2908</v>
      </c>
      <c r="C47" s="10">
        <v>2602</v>
      </c>
      <c r="D47" s="10">
        <v>1616</v>
      </c>
      <c r="E47" s="137">
        <v>414</v>
      </c>
      <c r="F47" s="137">
        <v>384</v>
      </c>
      <c r="G47" s="137">
        <v>400</v>
      </c>
      <c r="H47" s="137">
        <v>184</v>
      </c>
      <c r="I47" s="137">
        <v>187</v>
      </c>
      <c r="J47" s="137">
        <v>84</v>
      </c>
      <c r="K47" s="137">
        <v>47</v>
      </c>
      <c r="L47" s="137">
        <v>29</v>
      </c>
      <c r="M47" s="137">
        <v>26</v>
      </c>
      <c r="N47" s="137"/>
      <c r="O47" s="137"/>
      <c r="P47" s="81">
        <v>8881</v>
      </c>
      <c r="Q47" s="98">
        <v>4378</v>
      </c>
      <c r="R47" s="137"/>
    </row>
    <row r="48" spans="1:23" s="174" customFormat="1" ht="14.25" customHeight="1" x14ac:dyDescent="0.25">
      <c r="A48" s="137" t="s">
        <v>97</v>
      </c>
      <c r="B48" s="30">
        <v>2897</v>
      </c>
      <c r="C48" s="10">
        <v>2588</v>
      </c>
      <c r="D48" s="10">
        <v>1512</v>
      </c>
      <c r="E48" s="137">
        <v>440</v>
      </c>
      <c r="F48" s="137">
        <v>408</v>
      </c>
      <c r="G48" s="137">
        <v>409</v>
      </c>
      <c r="H48" s="137">
        <v>173</v>
      </c>
      <c r="I48" s="137">
        <v>164</v>
      </c>
      <c r="J48" s="137">
        <v>86</v>
      </c>
      <c r="K48" s="137">
        <v>33</v>
      </c>
      <c r="L48" s="137">
        <v>35</v>
      </c>
      <c r="M48" s="137">
        <v>24</v>
      </c>
      <c r="N48" s="137"/>
      <c r="O48" s="137"/>
      <c r="P48" s="81">
        <v>8769</v>
      </c>
      <c r="Q48" s="98">
        <v>4064</v>
      </c>
      <c r="R48" s="137"/>
      <c r="U48"/>
      <c r="V48" s="92"/>
      <c r="W48" s="175"/>
    </row>
    <row r="49" spans="1:23" s="174" customFormat="1" ht="14.25" customHeight="1" x14ac:dyDescent="0.25">
      <c r="A49" s="137" t="s">
        <v>98</v>
      </c>
      <c r="B49" s="30">
        <v>4208</v>
      </c>
      <c r="C49" s="10">
        <v>3697</v>
      </c>
      <c r="D49" s="10">
        <v>2001</v>
      </c>
      <c r="E49" s="137">
        <v>518</v>
      </c>
      <c r="F49" s="137">
        <v>421</v>
      </c>
      <c r="G49" s="137">
        <v>504</v>
      </c>
      <c r="H49" s="137">
        <v>134</v>
      </c>
      <c r="I49" s="137">
        <v>171</v>
      </c>
      <c r="J49" s="137">
        <v>95</v>
      </c>
      <c r="K49" s="137">
        <v>49</v>
      </c>
      <c r="L49" s="137">
        <v>35</v>
      </c>
      <c r="M49" s="137">
        <v>28</v>
      </c>
      <c r="N49" s="137"/>
      <c r="O49" s="137"/>
      <c r="P49" s="81">
        <v>11861</v>
      </c>
      <c r="Q49" s="98">
        <v>5440</v>
      </c>
      <c r="R49" s="137"/>
      <c r="U49"/>
      <c r="V49" s="92"/>
      <c r="W49" s="175"/>
    </row>
    <row r="50" spans="1:23" s="174" customFormat="1" ht="14.1" customHeight="1" x14ac:dyDescent="0.25">
      <c r="A50" s="137" t="s">
        <v>99</v>
      </c>
      <c r="B50" s="30">
        <v>5537</v>
      </c>
      <c r="C50" s="10">
        <v>4864</v>
      </c>
      <c r="D50" s="10">
        <v>2773</v>
      </c>
      <c r="E50" s="137">
        <v>826</v>
      </c>
      <c r="F50" s="137">
        <v>769</v>
      </c>
      <c r="G50" s="137">
        <v>975</v>
      </c>
      <c r="H50" s="137">
        <v>183</v>
      </c>
      <c r="I50" s="137">
        <v>217</v>
      </c>
      <c r="J50" s="137">
        <v>164</v>
      </c>
      <c r="K50" s="137">
        <v>53</v>
      </c>
      <c r="L50" s="137">
        <v>40</v>
      </c>
      <c r="M50" s="137">
        <v>48</v>
      </c>
      <c r="N50" s="137">
        <v>35</v>
      </c>
      <c r="O50" s="137">
        <v>20</v>
      </c>
      <c r="P50" s="81">
        <f>SUM(B50:O50)</f>
        <v>16504</v>
      </c>
      <c r="Q50" s="98">
        <v>7100</v>
      </c>
      <c r="R50" s="137"/>
      <c r="U50"/>
      <c r="V50" s="92"/>
      <c r="W50" s="175"/>
    </row>
    <row r="51" spans="1:23" s="174" customFormat="1" ht="14.1" customHeight="1" x14ac:dyDescent="0.25">
      <c r="A51" s="176" t="s">
        <v>479</v>
      </c>
      <c r="B51" s="10">
        <v>7799</v>
      </c>
      <c r="C51" s="10">
        <v>6760</v>
      </c>
      <c r="D51" s="10">
        <v>3763</v>
      </c>
      <c r="E51" s="162">
        <v>1122</v>
      </c>
      <c r="F51" s="162">
        <v>1192</v>
      </c>
      <c r="G51" s="162">
        <v>1558</v>
      </c>
      <c r="H51" s="162">
        <v>194</v>
      </c>
      <c r="I51" s="162">
        <v>225</v>
      </c>
      <c r="J51" s="162">
        <v>90</v>
      </c>
      <c r="K51" s="162">
        <v>72</v>
      </c>
      <c r="L51" s="162">
        <v>37</v>
      </c>
      <c r="M51" s="162">
        <v>21</v>
      </c>
      <c r="N51" s="162">
        <v>152</v>
      </c>
      <c r="O51" s="162">
        <v>70</v>
      </c>
      <c r="P51" s="177">
        <f>SUM(B51:O51)</f>
        <v>23055</v>
      </c>
      <c r="Q51" s="81">
        <v>9585</v>
      </c>
      <c r="R51" s="137"/>
      <c r="U51"/>
      <c r="V51" s="92"/>
      <c r="W51" s="175"/>
    </row>
    <row r="52" spans="1:23" x14ac:dyDescent="0.25">
      <c r="A52" s="241" t="s">
        <v>100</v>
      </c>
      <c r="B52" s="241"/>
      <c r="C52" s="241"/>
      <c r="D52" s="241"/>
      <c r="E52" s="241"/>
      <c r="F52" s="241"/>
      <c r="G52" s="241"/>
      <c r="H52" s="241"/>
      <c r="I52" s="241"/>
      <c r="J52" s="241"/>
      <c r="K52" s="241"/>
      <c r="L52" s="241"/>
      <c r="M52" s="241"/>
      <c r="N52" s="241"/>
      <c r="O52" s="241"/>
      <c r="P52" s="241"/>
      <c r="Q52" s="241"/>
      <c r="R52" s="22"/>
      <c r="V52" s="92"/>
      <c r="W52" s="175"/>
    </row>
    <row r="53" spans="1:23" x14ac:dyDescent="0.25">
      <c r="A53" s="137" t="s">
        <v>95</v>
      </c>
      <c r="B53" s="99">
        <v>0.74280782508630605</v>
      </c>
      <c r="C53" s="76">
        <v>0.58918296892980437</v>
      </c>
      <c r="D53" s="76">
        <v>0.37456846950517836</v>
      </c>
      <c r="E53" s="76">
        <v>0.13176064441887228</v>
      </c>
      <c r="F53" s="76">
        <v>0.1144994246260069</v>
      </c>
      <c r="G53" s="76">
        <v>0.14672036823935558</v>
      </c>
      <c r="H53" s="76">
        <v>4.0851553509781355E-2</v>
      </c>
      <c r="I53" s="76">
        <v>2.5316455696202531E-2</v>
      </c>
      <c r="J53" s="76">
        <v>1.3808975834292289E-2</v>
      </c>
      <c r="K53" s="76">
        <v>1.5535097813578827E-2</v>
      </c>
      <c r="L53" s="76">
        <v>5.1783659378596084E-3</v>
      </c>
      <c r="M53" s="76">
        <v>1.0932105868814729E-2</v>
      </c>
      <c r="N53" s="76"/>
      <c r="O53" s="76"/>
      <c r="P53" s="178"/>
      <c r="Q53" s="178"/>
      <c r="R53" s="22"/>
      <c r="T53" s="179"/>
      <c r="V53" s="92"/>
      <c r="W53" s="175"/>
    </row>
    <row r="54" spans="1:23" s="174" customFormat="1" ht="14.25" customHeight="1" x14ac:dyDescent="0.25">
      <c r="A54" s="137" t="s">
        <v>96</v>
      </c>
      <c r="B54" s="100">
        <v>0.6642302421196894</v>
      </c>
      <c r="C54" s="76">
        <v>0.59433531292827779</v>
      </c>
      <c r="D54" s="76">
        <v>0.36911831886706259</v>
      </c>
      <c r="E54" s="76">
        <v>9.4563727729556873E-2</v>
      </c>
      <c r="F54" s="76">
        <v>8.7711283691183195E-2</v>
      </c>
      <c r="G54" s="76">
        <v>9.1365920511649157E-2</v>
      </c>
      <c r="H54" s="76">
        <v>4.202832343535861E-2</v>
      </c>
      <c r="I54" s="76">
        <v>4.2713567839195977E-2</v>
      </c>
      <c r="J54" s="76">
        <v>1.9186843307446324E-2</v>
      </c>
      <c r="K54" s="76">
        <v>1.0735495660118775E-2</v>
      </c>
      <c r="L54" s="76">
        <v>6.6240292370945636E-3</v>
      </c>
      <c r="M54" s="76">
        <v>5.9387848332571949E-3</v>
      </c>
      <c r="N54" s="76"/>
      <c r="O54" s="76"/>
      <c r="P54" s="76"/>
      <c r="Q54" s="22"/>
      <c r="R54" s="137"/>
      <c r="U54"/>
      <c r="V54" s="92"/>
      <c r="W54" s="175"/>
    </row>
    <row r="55" spans="1:23" s="174" customFormat="1" ht="14.25" customHeight="1" x14ac:dyDescent="0.25">
      <c r="A55" s="137" t="s">
        <v>97</v>
      </c>
      <c r="B55" s="100">
        <v>0.71284448818897639</v>
      </c>
      <c r="C55" s="76">
        <v>0.63681102362204722</v>
      </c>
      <c r="D55" s="76">
        <v>0.37204724409448819</v>
      </c>
      <c r="E55" s="76">
        <v>0.10826771653543307</v>
      </c>
      <c r="F55" s="76">
        <v>0.10039370078740158</v>
      </c>
      <c r="G55" s="76">
        <v>0.10063976377952756</v>
      </c>
      <c r="H55" s="76">
        <v>4.2568897637795276E-2</v>
      </c>
      <c r="I55" s="76">
        <v>4.0354330708661415E-2</v>
      </c>
      <c r="J55" s="76">
        <v>2.1161417322834646E-2</v>
      </c>
      <c r="K55" s="76">
        <v>8.1200787401574798E-3</v>
      </c>
      <c r="L55" s="76">
        <v>8.6122047244094491E-3</v>
      </c>
      <c r="M55" s="76">
        <v>5.905511811023622E-3</v>
      </c>
      <c r="N55" s="76"/>
      <c r="O55" s="76"/>
      <c r="P55" s="76"/>
      <c r="Q55" s="22"/>
      <c r="R55" s="137"/>
      <c r="U55"/>
      <c r="V55" s="92"/>
      <c r="W55" s="175"/>
    </row>
    <row r="56" spans="1:23" s="174" customFormat="1" ht="14.25" customHeight="1" x14ac:dyDescent="0.25">
      <c r="A56" s="137" t="s">
        <v>98</v>
      </c>
      <c r="B56" s="100">
        <v>0.77352941176470591</v>
      </c>
      <c r="C56" s="76">
        <v>0.67959558823529409</v>
      </c>
      <c r="D56" s="76">
        <v>0.3678308823529412</v>
      </c>
      <c r="E56" s="76">
        <v>9.5220588235294112E-2</v>
      </c>
      <c r="F56" s="76">
        <v>7.7389705882352944E-2</v>
      </c>
      <c r="G56" s="76">
        <v>9.2647058823529416E-2</v>
      </c>
      <c r="H56" s="76">
        <v>2.463235294117647E-2</v>
      </c>
      <c r="I56" s="76">
        <v>3.1433823529411764E-2</v>
      </c>
      <c r="J56" s="76">
        <v>1.7463235294117647E-2</v>
      </c>
      <c r="K56" s="76">
        <v>9.0073529411764698E-3</v>
      </c>
      <c r="L56" s="76">
        <v>6.4338235294117644E-3</v>
      </c>
      <c r="M56" s="76">
        <v>5.1470588235294117E-3</v>
      </c>
      <c r="N56" s="76"/>
      <c r="O56" s="76"/>
      <c r="P56" s="76"/>
      <c r="Q56" s="22"/>
      <c r="R56" s="137"/>
      <c r="U56"/>
      <c r="V56" s="92"/>
      <c r="W56" s="175"/>
    </row>
    <row r="57" spans="1:23" s="174" customFormat="1" ht="14.25" customHeight="1" x14ac:dyDescent="0.25">
      <c r="A57" s="137" t="s">
        <v>99</v>
      </c>
      <c r="B57" s="100">
        <f>+B50/$Q50</f>
        <v>0.77985915492957747</v>
      </c>
      <c r="C57" s="76">
        <f t="shared" ref="C57:O58" si="5">+C50/$Q50</f>
        <v>0.68507042253521122</v>
      </c>
      <c r="D57" s="76">
        <f t="shared" si="5"/>
        <v>0.39056338028169013</v>
      </c>
      <c r="E57" s="76">
        <f t="shared" si="5"/>
        <v>0.11633802816901409</v>
      </c>
      <c r="F57" s="76">
        <f t="shared" si="5"/>
        <v>0.10830985915492958</v>
      </c>
      <c r="G57" s="76">
        <f t="shared" si="5"/>
        <v>0.13732394366197184</v>
      </c>
      <c r="H57" s="76">
        <f t="shared" si="5"/>
        <v>2.5774647887323945E-2</v>
      </c>
      <c r="I57" s="76">
        <f t="shared" si="5"/>
        <v>3.0563380281690141E-2</v>
      </c>
      <c r="J57" s="76">
        <f t="shared" si="5"/>
        <v>2.3098591549295774E-2</v>
      </c>
      <c r="K57" s="76">
        <f t="shared" si="5"/>
        <v>7.4647887323943665E-3</v>
      </c>
      <c r="L57" s="76">
        <f t="shared" si="5"/>
        <v>5.6338028169014088E-3</v>
      </c>
      <c r="M57" s="76">
        <f t="shared" si="5"/>
        <v>6.7605633802816905E-3</v>
      </c>
      <c r="N57" s="76">
        <f t="shared" si="5"/>
        <v>4.9295774647887328E-3</v>
      </c>
      <c r="O57" s="76">
        <f t="shared" si="5"/>
        <v>2.8169014084507044E-3</v>
      </c>
      <c r="P57" s="76"/>
      <c r="Q57" s="22"/>
      <c r="R57" s="137"/>
      <c r="U57"/>
      <c r="V57" s="92"/>
      <c r="W57" s="175"/>
    </row>
    <row r="58" spans="1:23" s="174" customFormat="1" ht="14.25" customHeight="1" x14ac:dyDescent="0.25">
      <c r="A58" s="176" t="s">
        <v>479</v>
      </c>
      <c r="B58" s="100">
        <f>+B51/$Q51</f>
        <v>0.81366718831507567</v>
      </c>
      <c r="C58" s="76">
        <f t="shared" si="5"/>
        <v>0.7052686489306208</v>
      </c>
      <c r="D58" s="76">
        <f t="shared" si="5"/>
        <v>0.3925925925925926</v>
      </c>
      <c r="E58" s="76">
        <f t="shared" si="5"/>
        <v>0.11705790297339592</v>
      </c>
      <c r="F58" s="76">
        <f t="shared" si="5"/>
        <v>0.12436098069900887</v>
      </c>
      <c r="G58" s="76">
        <f>+G51/$Q51</f>
        <v>0.16254564423578508</v>
      </c>
      <c r="H58" s="76">
        <f t="shared" si="5"/>
        <v>2.0239958268127283E-2</v>
      </c>
      <c r="I58" s="76">
        <f t="shared" si="5"/>
        <v>2.3474178403755867E-2</v>
      </c>
      <c r="J58" s="76">
        <f>+J51/$Q51</f>
        <v>9.3896713615023476E-3</v>
      </c>
      <c r="K58" s="76">
        <f t="shared" si="5"/>
        <v>7.5117370892018778E-3</v>
      </c>
      <c r="L58" s="76">
        <f t="shared" si="5"/>
        <v>3.8601982263954094E-3</v>
      </c>
      <c r="M58" s="76">
        <f t="shared" si="5"/>
        <v>2.1909233176838809E-3</v>
      </c>
      <c r="N58" s="76">
        <f t="shared" si="5"/>
        <v>1.585811163275952E-2</v>
      </c>
      <c r="O58" s="76">
        <f t="shared" si="5"/>
        <v>7.3030777256129368E-3</v>
      </c>
      <c r="P58" s="76"/>
      <c r="Q58" s="22"/>
      <c r="R58" s="137"/>
      <c r="U58"/>
      <c r="V58" s="92"/>
      <c r="W58" s="175"/>
    </row>
    <row r="59" spans="1:23" x14ac:dyDescent="0.25">
      <c r="A59" s="241" t="s">
        <v>386</v>
      </c>
      <c r="B59" s="241"/>
      <c r="C59" s="241"/>
      <c r="D59" s="241"/>
      <c r="E59" s="241"/>
      <c r="F59" s="241"/>
      <c r="G59" s="241"/>
      <c r="H59" s="241"/>
      <c r="I59" s="241"/>
      <c r="J59" s="241"/>
      <c r="K59" s="241"/>
      <c r="L59" s="241"/>
      <c r="M59" s="241"/>
      <c r="N59" s="241"/>
      <c r="O59" s="241"/>
      <c r="P59" s="241"/>
      <c r="Q59" s="241"/>
      <c r="R59" s="137"/>
      <c r="V59" s="92"/>
      <c r="W59" s="175"/>
    </row>
    <row r="60" spans="1:23" x14ac:dyDescent="0.25">
      <c r="A60" s="137" t="s">
        <v>96</v>
      </c>
      <c r="B60" s="100">
        <v>-7.8577582966616655E-2</v>
      </c>
      <c r="C60" s="76">
        <v>5.1523439984734187E-3</v>
      </c>
      <c r="D60" s="76">
        <v>-5.4501506381157694E-3</v>
      </c>
      <c r="E60" s="76">
        <v>-3.7196916689315407E-2</v>
      </c>
      <c r="F60" s="76">
        <v>-2.6788140934823707E-2</v>
      </c>
      <c r="G60" s="76">
        <v>-5.5354447727706424E-2</v>
      </c>
      <c r="H60" s="76">
        <v>1.1767699255772548E-3</v>
      </c>
      <c r="I60" s="76">
        <v>1.7397112142993446E-2</v>
      </c>
      <c r="J60" s="76">
        <v>5.3778674731540348E-3</v>
      </c>
      <c r="K60" s="76">
        <v>-4.799602153460052E-3</v>
      </c>
      <c r="L60" s="76">
        <v>1.4456632992349552E-3</v>
      </c>
      <c r="M60" s="76">
        <v>-4.9933210355575346E-3</v>
      </c>
      <c r="N60" s="76"/>
      <c r="O60" s="76"/>
      <c r="P60" s="178"/>
      <c r="Q60" s="178"/>
      <c r="R60" s="22"/>
      <c r="V60" s="92"/>
      <c r="W60" s="175"/>
    </row>
    <row r="61" spans="1:23" x14ac:dyDescent="0.25">
      <c r="A61" s="137" t="s">
        <v>97</v>
      </c>
      <c r="B61" s="100">
        <v>4.8614246069286993E-2</v>
      </c>
      <c r="C61" s="76">
        <v>4.2475710693769431E-2</v>
      </c>
      <c r="D61" s="76">
        <v>2.928925227425605E-3</v>
      </c>
      <c r="E61" s="76">
        <v>1.3703988805876199E-2</v>
      </c>
      <c r="F61" s="76">
        <v>1.2682417096218382E-2</v>
      </c>
      <c r="G61" s="76">
        <v>9.2738432678784039E-3</v>
      </c>
      <c r="H61" s="76">
        <v>5.4057420243666665E-4</v>
      </c>
      <c r="I61" s="76">
        <v>-2.3592371305345625E-3</v>
      </c>
      <c r="J61" s="76">
        <v>1.9745740153883223E-3</v>
      </c>
      <c r="K61" s="76">
        <v>-2.6154169199612953E-3</v>
      </c>
      <c r="L61" s="76">
        <v>1.9881754873148855E-3</v>
      </c>
      <c r="M61" s="76">
        <v>-3.3273022233572952E-5</v>
      </c>
      <c r="N61" s="76"/>
      <c r="O61" s="76"/>
      <c r="P61" s="178"/>
      <c r="Q61" s="178"/>
      <c r="R61" s="22"/>
      <c r="V61" s="92"/>
      <c r="W61" s="175"/>
    </row>
    <row r="62" spans="1:23" x14ac:dyDescent="0.25">
      <c r="A62" s="137" t="s">
        <v>98</v>
      </c>
      <c r="B62" s="100">
        <v>6.0684923575729501E-2</v>
      </c>
      <c r="C62" s="61">
        <v>4.2784564613246867E-2</v>
      </c>
      <c r="D62" s="61">
        <v>-4.2163617415469923E-3</v>
      </c>
      <c r="E62" s="61">
        <v>-1.304712830013896E-2</v>
      </c>
      <c r="F62" s="61">
        <v>-2.3003994905048633E-2</v>
      </c>
      <c r="G62" s="61">
        <v>-7.992704955998145E-3</v>
      </c>
      <c r="H62" s="61">
        <v>-1.7936544696618806E-2</v>
      </c>
      <c r="I62" s="61">
        <v>-8.920507179249651E-3</v>
      </c>
      <c r="J62" s="61">
        <v>-3.6981820287169988E-3</v>
      </c>
      <c r="K62" s="61">
        <v>8.8727420101899004E-4</v>
      </c>
      <c r="L62" s="61">
        <v>-2.1783811949976847E-3</v>
      </c>
      <c r="M62" s="61">
        <v>-7.5845298749421027E-4</v>
      </c>
      <c r="N62" s="61"/>
      <c r="O62" s="61"/>
      <c r="P62" s="178"/>
      <c r="Q62" s="178"/>
      <c r="R62" s="22"/>
      <c r="V62" s="92"/>
      <c r="W62" s="175"/>
    </row>
    <row r="63" spans="1:23" x14ac:dyDescent="0.25">
      <c r="A63" s="137" t="s">
        <v>99</v>
      </c>
      <c r="B63" s="100">
        <f>+B57-B56</f>
        <v>6.3297431648715596E-3</v>
      </c>
      <c r="C63" s="61">
        <f t="shared" ref="C63:O63" si="6">+C57-C56</f>
        <v>5.4748342999171307E-3</v>
      </c>
      <c r="D63" s="61">
        <f t="shared" si="6"/>
        <v>2.2732497928748929E-2</v>
      </c>
      <c r="E63" s="61">
        <f t="shared" si="6"/>
        <v>2.1117439933719978E-2</v>
      </c>
      <c r="F63" s="61">
        <f t="shared" si="6"/>
        <v>3.0920153272576634E-2</v>
      </c>
      <c r="G63" s="61">
        <f t="shared" si="6"/>
        <v>4.4676884838442427E-2</v>
      </c>
      <c r="H63" s="61">
        <f t="shared" si="6"/>
        <v>1.1422949461474749E-3</v>
      </c>
      <c r="I63" s="61">
        <f t="shared" si="6"/>
        <v>-8.7044324772162299E-4</v>
      </c>
      <c r="J63" s="61">
        <f t="shared" si="6"/>
        <v>5.6353562551781262E-3</v>
      </c>
      <c r="K63" s="61">
        <f t="shared" si="6"/>
        <v>-1.5425642087821033E-3</v>
      </c>
      <c r="L63" s="61">
        <f t="shared" si="6"/>
        <v>-8.0002071251035565E-4</v>
      </c>
      <c r="M63" s="61">
        <f t="shared" si="6"/>
        <v>1.6135045567522788E-3</v>
      </c>
      <c r="N63" s="61">
        <f t="shared" si="6"/>
        <v>4.9295774647887328E-3</v>
      </c>
      <c r="O63" s="61">
        <f t="shared" si="6"/>
        <v>2.8169014084507044E-3</v>
      </c>
      <c r="P63" s="178"/>
      <c r="Q63" s="178"/>
      <c r="R63" s="22"/>
      <c r="V63" s="92"/>
      <c r="W63" s="175"/>
    </row>
    <row r="64" spans="1:23" x14ac:dyDescent="0.25">
      <c r="A64" s="137" t="s">
        <v>479</v>
      </c>
      <c r="B64" s="180">
        <f>+B58-B57</f>
        <v>3.3808033385498204E-2</v>
      </c>
      <c r="C64" s="181">
        <f t="shared" ref="C64:O64" si="7">+C58-C57</f>
        <v>2.019822639540958E-2</v>
      </c>
      <c r="D64" s="181">
        <f t="shared" si="7"/>
        <v>2.0292123109024729E-3</v>
      </c>
      <c r="E64" s="181">
        <f t="shared" si="7"/>
        <v>7.1987480438183427E-4</v>
      </c>
      <c r="F64" s="181">
        <f t="shared" si="7"/>
        <v>1.6051121544079297E-2</v>
      </c>
      <c r="G64" s="181">
        <f t="shared" si="7"/>
        <v>2.5221700573813233E-2</v>
      </c>
      <c r="H64" s="181">
        <f t="shared" si="7"/>
        <v>-5.5346896191966616E-3</v>
      </c>
      <c r="I64" s="181">
        <f t="shared" si="7"/>
        <v>-7.0892018779342737E-3</v>
      </c>
      <c r="J64" s="181">
        <f t="shared" si="7"/>
        <v>-1.3708920187793426E-2</v>
      </c>
      <c r="K64" s="181">
        <f t="shared" si="7"/>
        <v>4.694835680751127E-5</v>
      </c>
      <c r="L64" s="181">
        <f t="shared" si="7"/>
        <v>-1.7736045905059994E-3</v>
      </c>
      <c r="M64" s="181">
        <f t="shared" si="7"/>
        <v>-4.5696400625978096E-3</v>
      </c>
      <c r="N64" s="181">
        <f t="shared" si="7"/>
        <v>1.0928534167970787E-2</v>
      </c>
      <c r="O64" s="181">
        <f t="shared" si="7"/>
        <v>4.4861763171622319E-3</v>
      </c>
      <c r="P64" s="178"/>
      <c r="Q64" s="178"/>
      <c r="R64" s="22"/>
      <c r="V64" s="92"/>
      <c r="W64" s="175"/>
    </row>
    <row r="65" spans="1:23" s="174" customFormat="1" ht="14.25" customHeight="1" x14ac:dyDescent="0.25">
      <c r="A65" s="241"/>
      <c r="B65" s="242"/>
      <c r="C65" s="242"/>
      <c r="D65" s="242"/>
      <c r="E65" s="242"/>
      <c r="F65" s="242"/>
      <c r="G65" s="242"/>
      <c r="H65" s="242"/>
      <c r="I65" s="242"/>
      <c r="J65" s="242"/>
      <c r="K65" s="242"/>
      <c r="L65" s="242"/>
      <c r="M65" s="242"/>
      <c r="N65" s="242"/>
      <c r="O65" s="242"/>
      <c r="P65" s="241"/>
      <c r="Q65" s="241"/>
      <c r="R65" s="22"/>
      <c r="U65"/>
      <c r="V65" s="92"/>
      <c r="W65" s="175"/>
    </row>
    <row r="66" spans="1:23" s="174" customFormat="1" ht="14.25" customHeight="1" x14ac:dyDescent="0.25">
      <c r="A66" s="64" t="str">
        <f>CONCATENATE("Note 1: ",'[1]3.3.1'!$AS$34)</f>
        <v>Note 1: 2019-2020** data is for the period 28 March 2020 (when the Initial Statutory Report was introduced) to 30 June 2020.</v>
      </c>
      <c r="B66" s="137"/>
      <c r="C66" s="178"/>
      <c r="D66" s="178"/>
      <c r="E66" s="178"/>
      <c r="F66" s="178"/>
      <c r="G66" s="178"/>
      <c r="H66" s="178"/>
      <c r="I66" s="178"/>
      <c r="J66" s="178"/>
      <c r="K66" s="178"/>
      <c r="L66" s="178"/>
      <c r="M66" s="178"/>
      <c r="N66" s="178"/>
      <c r="O66" s="178"/>
      <c r="P66" s="178"/>
      <c r="Q66" s="178"/>
      <c r="R66" s="22"/>
      <c r="U66"/>
      <c r="V66" s="92"/>
      <c r="W66" s="175"/>
    </row>
    <row r="67" spans="1:23" s="174" customFormat="1" ht="14.1" customHeight="1" x14ac:dyDescent="0.25">
      <c r="A67" s="137" t="s">
        <v>387</v>
      </c>
      <c r="B67" s="137"/>
      <c r="C67" s="137"/>
      <c r="D67" s="137"/>
      <c r="E67" s="137"/>
      <c r="F67" s="137"/>
      <c r="G67" s="137"/>
      <c r="H67" s="137"/>
      <c r="I67" s="137"/>
      <c r="J67" s="137"/>
      <c r="K67" s="137"/>
      <c r="L67" s="137"/>
      <c r="M67" s="137"/>
      <c r="N67" s="137"/>
      <c r="O67" s="137"/>
      <c r="P67" s="137"/>
      <c r="Q67" s="137"/>
      <c r="R67" s="22"/>
    </row>
    <row r="68" spans="1:23" s="174" customFormat="1" ht="14.1" customHeight="1" x14ac:dyDescent="0.2">
      <c r="A68" s="137" t="s">
        <v>388</v>
      </c>
      <c r="B68" s="137"/>
      <c r="C68" s="137"/>
      <c r="D68" s="137"/>
      <c r="E68" s="137"/>
      <c r="F68" s="137"/>
      <c r="G68" s="137"/>
      <c r="H68" s="137"/>
      <c r="I68" s="137"/>
      <c r="J68" s="137"/>
      <c r="K68" s="137"/>
      <c r="L68" s="137"/>
      <c r="M68" s="137"/>
      <c r="N68" s="137"/>
      <c r="O68" s="137"/>
      <c r="P68" s="137"/>
      <c r="Q68" s="137"/>
      <c r="R68" s="137"/>
    </row>
    <row r="69" spans="1:23" s="174" customFormat="1" ht="14.1" customHeight="1" x14ac:dyDescent="0.2">
      <c r="A69" s="137" t="s">
        <v>389</v>
      </c>
      <c r="B69" s="137"/>
      <c r="C69" s="137"/>
      <c r="D69" s="137"/>
      <c r="E69" s="137"/>
      <c r="F69" s="137"/>
      <c r="G69" s="137"/>
      <c r="H69" s="137"/>
      <c r="I69" s="137"/>
      <c r="J69" s="137"/>
      <c r="K69" s="137"/>
      <c r="L69" s="137"/>
      <c r="M69" s="137"/>
      <c r="N69" s="137"/>
      <c r="O69" s="137"/>
      <c r="P69" s="137"/>
      <c r="Q69" s="137"/>
      <c r="R69" s="137"/>
    </row>
    <row r="70" spans="1:23" s="22" customFormat="1" ht="27.75" customHeight="1" x14ac:dyDescent="0.25">
      <c r="A70" s="211" t="s">
        <v>390</v>
      </c>
      <c r="B70" s="211"/>
      <c r="C70" s="211"/>
      <c r="D70" s="211"/>
      <c r="E70" s="211"/>
      <c r="F70" s="211"/>
      <c r="G70" s="211"/>
      <c r="H70" s="211"/>
      <c r="I70" s="211"/>
      <c r="J70" s="211"/>
    </row>
    <row r="71" spans="1:23" s="174" customFormat="1" ht="14.25" customHeight="1" x14ac:dyDescent="0.2"/>
    <row r="72" spans="1:23" s="174" customFormat="1" ht="14.25" customHeight="1" x14ac:dyDescent="0.2"/>
    <row r="73" spans="1:23" s="174" customFormat="1" ht="14.25" customHeight="1" x14ac:dyDescent="0.2"/>
    <row r="74" spans="1:23" s="174" customFormat="1" ht="14.25" customHeight="1" x14ac:dyDescent="0.2"/>
    <row r="75" spans="1:23" s="174" customFormat="1" ht="14.25" customHeight="1" x14ac:dyDescent="0.2"/>
    <row r="76" spans="1:23" s="174" customFormat="1" ht="14.25" customHeight="1" x14ac:dyDescent="0.2"/>
    <row r="77" spans="1:23" s="174" customFormat="1" ht="14.25" customHeight="1" x14ac:dyDescent="0.2"/>
    <row r="78" spans="1:23" s="174" customFormat="1" ht="14.25" customHeight="1" x14ac:dyDescent="0.2"/>
    <row r="79" spans="1:23" s="174" customFormat="1" ht="14.25" customHeight="1" x14ac:dyDescent="0.2"/>
    <row r="80" spans="1:23" s="174" customFormat="1" ht="14.25" customHeight="1" x14ac:dyDescent="0.2"/>
    <row r="81" s="174" customFormat="1" ht="14.25" customHeight="1" x14ac:dyDescent="0.2"/>
    <row r="82" s="174" customFormat="1" ht="14.25" customHeight="1" x14ac:dyDescent="0.2"/>
    <row r="83" s="174" customFormat="1" ht="14.25" customHeight="1" x14ac:dyDescent="0.2"/>
    <row r="84" s="174" customFormat="1" ht="11.25" x14ac:dyDescent="0.2"/>
    <row r="85" s="174" customFormat="1" ht="11.25" x14ac:dyDescent="0.2"/>
    <row r="86" s="174" customFormat="1" ht="11.25" x14ac:dyDescent="0.2"/>
    <row r="87" s="174" customFormat="1" ht="11.25" x14ac:dyDescent="0.2"/>
    <row r="88" s="174" customFormat="1" ht="11.25" x14ac:dyDescent="0.2"/>
    <row r="89" s="174" customFormat="1" ht="11.25" x14ac:dyDescent="0.2"/>
    <row r="90" s="174" customFormat="1" ht="11.25" x14ac:dyDescent="0.2"/>
    <row r="91" s="174" customFormat="1" ht="11.25" x14ac:dyDescent="0.2"/>
    <row r="92" s="174" customFormat="1" ht="11.25" x14ac:dyDescent="0.2"/>
    <row r="93" s="174" customFormat="1" ht="11.25" x14ac:dyDescent="0.2"/>
    <row r="94" s="174" customFormat="1" ht="11.25" x14ac:dyDescent="0.2"/>
    <row r="95" s="174" customFormat="1" ht="11.25" x14ac:dyDescent="0.2"/>
    <row r="96" s="174" customFormat="1" ht="11.25" x14ac:dyDescent="0.2"/>
    <row r="97" spans="1:18" s="174" customFormat="1" ht="11.25" x14ac:dyDescent="0.2"/>
    <row r="98" spans="1:18" s="174" customFormat="1" ht="11.25" x14ac:dyDescent="0.2"/>
    <row r="99" spans="1:18" s="174" customFormat="1" ht="11.25" x14ac:dyDescent="0.2"/>
    <row r="100" spans="1:18" s="174" customFormat="1" ht="11.25" x14ac:dyDescent="0.2"/>
    <row r="101" spans="1:18" s="21" customFormat="1" ht="22.5" customHeight="1" x14ac:dyDescent="0.25">
      <c r="A101" s="211" t="s">
        <v>357</v>
      </c>
      <c r="B101" s="211"/>
      <c r="C101" s="211"/>
      <c r="D101" s="211"/>
      <c r="E101" s="211"/>
      <c r="F101" s="211"/>
      <c r="G101" s="211"/>
      <c r="H101" s="211"/>
      <c r="I101" s="211"/>
      <c r="J101" s="211"/>
      <c r="K101" s="211"/>
      <c r="L101" s="211"/>
      <c r="M101" s="211"/>
      <c r="N101" s="211"/>
      <c r="O101" s="211"/>
      <c r="P101" s="211"/>
      <c r="Q101" s="211"/>
      <c r="R101" s="211"/>
    </row>
    <row r="102" spans="1:18" s="167" customFormat="1" ht="60" customHeight="1" x14ac:dyDescent="0.25">
      <c r="A102" s="182" t="s">
        <v>44</v>
      </c>
      <c r="B102" s="183"/>
      <c r="C102" s="58" t="s">
        <v>391</v>
      </c>
      <c r="D102" s="58" t="s">
        <v>392</v>
      </c>
      <c r="E102" s="58" t="s">
        <v>393</v>
      </c>
      <c r="F102" s="87" t="s">
        <v>394</v>
      </c>
      <c r="G102" s="87" t="s">
        <v>395</v>
      </c>
      <c r="H102" s="62" t="s">
        <v>332</v>
      </c>
      <c r="I102" s="63" t="s">
        <v>94</v>
      </c>
      <c r="J102" s="53"/>
      <c r="K102" s="53"/>
      <c r="L102" s="54"/>
      <c r="M102" s="54"/>
      <c r="N102" s="54"/>
      <c r="O102" s="54"/>
      <c r="P102" s="54"/>
    </row>
    <row r="103" spans="1:18" s="22" customFormat="1" x14ac:dyDescent="0.25">
      <c r="A103" s="244" t="s">
        <v>55</v>
      </c>
      <c r="B103" s="244"/>
      <c r="C103" s="244"/>
      <c r="D103" s="244"/>
      <c r="E103" s="244"/>
      <c r="F103" s="244"/>
      <c r="G103" s="244"/>
      <c r="H103" s="244"/>
      <c r="I103" s="245"/>
      <c r="J103" s="137"/>
      <c r="K103" s="137"/>
      <c r="L103" s="137"/>
      <c r="M103" s="137"/>
      <c r="N103" s="137"/>
      <c r="O103" s="137"/>
      <c r="P103" s="137"/>
    </row>
    <row r="104" spans="1:18" s="22" customFormat="1" x14ac:dyDescent="0.25">
      <c r="A104" s="169" t="s">
        <v>95</v>
      </c>
      <c r="B104" s="170"/>
      <c r="C104" s="148">
        <v>997</v>
      </c>
      <c r="D104" s="148">
        <v>629</v>
      </c>
      <c r="E104" s="148">
        <v>358</v>
      </c>
      <c r="F104" s="170">
        <v>119</v>
      </c>
      <c r="G104" s="170">
        <v>123</v>
      </c>
      <c r="H104" s="60">
        <v>2226</v>
      </c>
      <c r="I104" s="171">
        <v>1738</v>
      </c>
      <c r="J104" s="137"/>
      <c r="K104" s="137"/>
      <c r="L104" s="137"/>
      <c r="M104" s="137"/>
      <c r="N104" s="137"/>
      <c r="O104" s="137"/>
      <c r="P104" s="137"/>
    </row>
    <row r="105" spans="1:18" s="184" customFormat="1" ht="11.25" x14ac:dyDescent="0.2">
      <c r="A105" s="173" t="s">
        <v>96</v>
      </c>
      <c r="B105" s="137"/>
      <c r="C105" s="10">
        <v>2524</v>
      </c>
      <c r="D105" s="10">
        <v>1617</v>
      </c>
      <c r="E105" s="10">
        <v>976</v>
      </c>
      <c r="F105" s="137">
        <v>346</v>
      </c>
      <c r="G105" s="137">
        <v>375</v>
      </c>
      <c r="H105" s="81">
        <v>5838</v>
      </c>
      <c r="I105" s="98">
        <v>4378</v>
      </c>
      <c r="J105" s="137"/>
    </row>
    <row r="106" spans="1:18" s="184" customFormat="1" ht="11.25" x14ac:dyDescent="0.2">
      <c r="A106" s="137" t="s">
        <v>97</v>
      </c>
      <c r="B106" s="137"/>
      <c r="C106" s="10">
        <v>2538</v>
      </c>
      <c r="D106" s="10">
        <v>1591</v>
      </c>
      <c r="E106" s="10">
        <v>983</v>
      </c>
      <c r="F106" s="137">
        <v>311</v>
      </c>
      <c r="G106" s="137">
        <v>276</v>
      </c>
      <c r="H106" s="81">
        <v>5699</v>
      </c>
      <c r="I106" s="98">
        <v>4064</v>
      </c>
      <c r="J106" s="137"/>
    </row>
    <row r="107" spans="1:18" s="184" customFormat="1" ht="11.25" x14ac:dyDescent="0.2">
      <c r="A107" s="137" t="s">
        <v>98</v>
      </c>
      <c r="B107" s="137"/>
      <c r="C107" s="10">
        <v>3629</v>
      </c>
      <c r="D107" s="10">
        <v>2236</v>
      </c>
      <c r="E107" s="10">
        <v>1245</v>
      </c>
      <c r="F107" s="137">
        <v>371</v>
      </c>
      <c r="G107" s="137">
        <v>327</v>
      </c>
      <c r="H107" s="81">
        <f>SUM(C107:G107)</f>
        <v>7808</v>
      </c>
      <c r="I107" s="98">
        <v>5440</v>
      </c>
      <c r="J107" s="137"/>
    </row>
    <row r="108" spans="1:18" s="184" customFormat="1" ht="11.25" x14ac:dyDescent="0.2">
      <c r="A108" s="137" t="s">
        <v>99</v>
      </c>
      <c r="B108" s="137"/>
      <c r="C108" s="10">
        <v>4790</v>
      </c>
      <c r="D108" s="10">
        <v>3068</v>
      </c>
      <c r="E108" s="10">
        <v>1729</v>
      </c>
      <c r="F108" s="137">
        <v>539</v>
      </c>
      <c r="G108" s="137">
        <v>533</v>
      </c>
      <c r="H108" s="81">
        <f>SUM(C108:G108)</f>
        <v>10659</v>
      </c>
      <c r="I108" s="98">
        <v>7100</v>
      </c>
      <c r="J108" s="137"/>
    </row>
    <row r="109" spans="1:18" s="184" customFormat="1" ht="11.25" x14ac:dyDescent="0.2">
      <c r="A109" s="137" t="s">
        <v>479</v>
      </c>
      <c r="B109" s="137"/>
      <c r="C109" s="10">
        <v>6675</v>
      </c>
      <c r="D109" s="10">
        <v>4339</v>
      </c>
      <c r="E109" s="10">
        <v>2178</v>
      </c>
      <c r="F109" s="137">
        <v>570</v>
      </c>
      <c r="G109" s="137">
        <v>493</v>
      </c>
      <c r="H109" s="177">
        <f>SUM(C109:G109)</f>
        <v>14255</v>
      </c>
      <c r="I109" s="185">
        <v>9585</v>
      </c>
      <c r="J109" s="137"/>
    </row>
    <row r="110" spans="1:18" s="22" customFormat="1" x14ac:dyDescent="0.25">
      <c r="A110" s="241" t="s">
        <v>100</v>
      </c>
      <c r="B110" s="241"/>
      <c r="C110" s="241"/>
      <c r="D110" s="241"/>
      <c r="E110" s="241"/>
      <c r="F110" s="241"/>
      <c r="G110" s="241"/>
      <c r="H110" s="241"/>
      <c r="I110" s="241"/>
      <c r="J110" s="137"/>
      <c r="K110" s="137"/>
      <c r="L110" s="137"/>
      <c r="M110" s="137"/>
      <c r="N110" s="137"/>
      <c r="O110" s="137"/>
      <c r="P110" s="137"/>
      <c r="Q110" s="137"/>
      <c r="R110" s="137"/>
    </row>
    <row r="111" spans="1:18" s="22" customFormat="1" x14ac:dyDescent="0.25">
      <c r="A111" s="169" t="s">
        <v>95</v>
      </c>
      <c r="B111" s="137"/>
      <c r="C111" s="76">
        <v>0.57364787111622551</v>
      </c>
      <c r="D111" s="76">
        <v>0.36191024165707708</v>
      </c>
      <c r="E111" s="76">
        <v>0.20598388952819333</v>
      </c>
      <c r="F111" s="76">
        <v>6.8469505178365933E-2</v>
      </c>
      <c r="G111" s="76">
        <v>7.0771001150747984E-2</v>
      </c>
      <c r="H111" s="178"/>
      <c r="I111" s="178"/>
      <c r="J111" s="137"/>
      <c r="K111" s="137"/>
      <c r="L111" s="137"/>
      <c r="M111" s="137"/>
      <c r="N111" s="137"/>
      <c r="O111" s="137"/>
      <c r="P111" s="137"/>
      <c r="Q111" s="137"/>
      <c r="R111" s="137"/>
    </row>
    <row r="112" spans="1:18" s="184" customFormat="1" x14ac:dyDescent="0.25">
      <c r="A112" s="137" t="s">
        <v>96</v>
      </c>
      <c r="B112" s="137"/>
      <c r="C112" s="76">
        <v>0.5765189584285062</v>
      </c>
      <c r="D112" s="76">
        <v>0.3693467336683417</v>
      </c>
      <c r="E112" s="76">
        <v>0.22293284604842395</v>
      </c>
      <c r="F112" s="76">
        <v>7.9031521242576522E-2</v>
      </c>
      <c r="G112" s="76">
        <v>8.5655550479671078E-2</v>
      </c>
      <c r="H112" s="61"/>
      <c r="I112" s="76"/>
      <c r="J112" s="61"/>
      <c r="K112" s="50"/>
      <c r="L112" s="50"/>
      <c r="M112" s="50"/>
      <c r="N112" s="50"/>
      <c r="O112" s="50"/>
      <c r="P112" s="50"/>
      <c r="Q112" s="50"/>
      <c r="R112" s="21"/>
    </row>
    <row r="113" spans="1:19" s="184" customFormat="1" ht="11.25" x14ac:dyDescent="0.2">
      <c r="A113" s="137" t="s">
        <v>97</v>
      </c>
      <c r="B113" s="137"/>
      <c r="C113" s="76">
        <v>0.62450787401574803</v>
      </c>
      <c r="D113" s="76">
        <v>0.39148622047244097</v>
      </c>
      <c r="E113" s="76">
        <v>0.24187992125984251</v>
      </c>
      <c r="F113" s="76">
        <v>7.6525590551181105E-2</v>
      </c>
      <c r="G113" s="76">
        <v>6.7913385826771658E-2</v>
      </c>
      <c r="H113" s="81"/>
      <c r="I113" s="101"/>
      <c r="J113" s="137"/>
    </row>
    <row r="114" spans="1:19" s="184" customFormat="1" ht="11.25" x14ac:dyDescent="0.2">
      <c r="A114" s="137" t="s">
        <v>98</v>
      </c>
      <c r="B114" s="137"/>
      <c r="C114" s="76">
        <v>0.66709558823529413</v>
      </c>
      <c r="D114" s="76">
        <v>0.41102941176470587</v>
      </c>
      <c r="E114" s="76">
        <v>0.22886029411764705</v>
      </c>
      <c r="F114" s="76">
        <v>6.81985294117647E-2</v>
      </c>
      <c r="G114" s="76">
        <v>6.011029411764706E-2</v>
      </c>
      <c r="H114" s="81"/>
      <c r="I114" s="101"/>
      <c r="J114" s="137"/>
    </row>
    <row r="115" spans="1:19" s="184" customFormat="1" ht="11.25" x14ac:dyDescent="0.2">
      <c r="A115" s="137" t="s">
        <v>99</v>
      </c>
      <c r="B115" s="137"/>
      <c r="C115" s="76">
        <f>+C108/$I108</f>
        <v>0.67464788732394365</v>
      </c>
      <c r="D115" s="76">
        <f t="shared" ref="D115:G116" si="8">+D108/$I108</f>
        <v>0.43211267605633802</v>
      </c>
      <c r="E115" s="76">
        <f t="shared" si="8"/>
        <v>0.24352112676056337</v>
      </c>
      <c r="F115" s="76">
        <f t="shared" si="8"/>
        <v>7.591549295774648E-2</v>
      </c>
      <c r="G115" s="76">
        <f t="shared" si="8"/>
        <v>7.5070422535211262E-2</v>
      </c>
      <c r="H115" s="81"/>
      <c r="I115" s="101"/>
      <c r="J115" s="137"/>
    </row>
    <row r="116" spans="1:19" s="184" customFormat="1" ht="11.25" x14ac:dyDescent="0.2">
      <c r="A116" s="137" t="s">
        <v>479</v>
      </c>
      <c r="B116" s="137"/>
      <c r="C116" s="76">
        <f>+C109/$I109</f>
        <v>0.69640062597809071</v>
      </c>
      <c r="D116" s="76">
        <f t="shared" si="8"/>
        <v>0.45268648930620764</v>
      </c>
      <c r="E116" s="76">
        <f t="shared" si="8"/>
        <v>0.2272300469483568</v>
      </c>
      <c r="F116" s="76">
        <f t="shared" si="8"/>
        <v>5.9467918622848198E-2</v>
      </c>
      <c r="G116" s="76">
        <f t="shared" si="8"/>
        <v>5.143453312467397E-2</v>
      </c>
      <c r="H116" s="81"/>
      <c r="I116" s="101"/>
      <c r="J116" s="137"/>
    </row>
    <row r="117" spans="1:19" s="22" customFormat="1" x14ac:dyDescent="0.25">
      <c r="A117" s="241" t="s">
        <v>386</v>
      </c>
      <c r="B117" s="241"/>
      <c r="C117" s="241"/>
      <c r="D117" s="241"/>
      <c r="E117" s="241"/>
      <c r="F117" s="241"/>
      <c r="G117" s="241"/>
      <c r="H117" s="241"/>
      <c r="I117" s="241"/>
      <c r="J117" s="137"/>
      <c r="K117" s="137"/>
      <c r="L117" s="137"/>
      <c r="M117" s="137"/>
      <c r="N117" s="137"/>
      <c r="O117" s="137"/>
      <c r="P117" s="137"/>
      <c r="Q117" s="137"/>
      <c r="R117" s="137"/>
    </row>
    <row r="118" spans="1:19" s="137" customFormat="1" ht="11.25" customHeight="1" x14ac:dyDescent="0.2">
      <c r="A118" s="137" t="s">
        <v>96</v>
      </c>
      <c r="C118" s="24">
        <v>2.8710873122806957E-3</v>
      </c>
      <c r="D118" s="24">
        <v>7.4364920112646171E-3</v>
      </c>
      <c r="E118" s="24">
        <v>1.6948956520230624E-2</v>
      </c>
      <c r="F118" s="24">
        <v>1.0562016064210589E-2</v>
      </c>
      <c r="G118" s="24">
        <v>1.4884549328923094E-2</v>
      </c>
      <c r="H118" s="186"/>
      <c r="I118" s="186"/>
    </row>
    <row r="119" spans="1:19" s="66" customFormat="1" ht="11.25" x14ac:dyDescent="0.2">
      <c r="A119" s="61" t="s">
        <v>97</v>
      </c>
      <c r="B119" s="61"/>
      <c r="C119" s="41">
        <v>4.7988915587241832E-2</v>
      </c>
      <c r="D119" s="41">
        <v>2.2139486804099273E-2</v>
      </c>
      <c r="E119" s="41">
        <v>1.8947075211418557E-2</v>
      </c>
      <c r="F119" s="61">
        <v>-2.5059306913954166E-3</v>
      </c>
      <c r="G119" s="61">
        <v>-1.774216465289942E-2</v>
      </c>
      <c r="H119" s="80"/>
      <c r="I119" s="80"/>
      <c r="J119" s="61"/>
      <c r="K119" s="50"/>
      <c r="L119" s="50"/>
      <c r="M119" s="50"/>
      <c r="N119" s="50"/>
      <c r="O119" s="50"/>
      <c r="P119" s="50"/>
      <c r="Q119" s="50"/>
      <c r="R119" s="50"/>
      <c r="S119" s="50"/>
    </row>
    <row r="120" spans="1:19" s="66" customFormat="1" ht="11.25" x14ac:dyDescent="0.2">
      <c r="A120" s="137" t="s">
        <v>98</v>
      </c>
      <c r="B120" s="61"/>
      <c r="C120" s="41">
        <v>4.2587714219546102E-2</v>
      </c>
      <c r="D120" s="41">
        <v>1.9543191292264894E-2</v>
      </c>
      <c r="E120" s="41">
        <v>-1.3019627142195456E-2</v>
      </c>
      <c r="F120" s="41">
        <v>-8.3270611394164057E-3</v>
      </c>
      <c r="G120" s="41">
        <v>-7.8030917091245974E-3</v>
      </c>
      <c r="H120" s="80"/>
      <c r="I120" s="80"/>
      <c r="J120" s="61"/>
      <c r="K120" s="50"/>
      <c r="L120" s="50"/>
      <c r="M120" s="50"/>
      <c r="N120" s="50"/>
      <c r="O120" s="50"/>
      <c r="P120" s="50"/>
      <c r="Q120" s="50"/>
      <c r="R120" s="50"/>
      <c r="S120" s="50"/>
    </row>
    <row r="121" spans="1:19" s="66" customFormat="1" ht="11.25" x14ac:dyDescent="0.2">
      <c r="A121" s="137" t="s">
        <v>99</v>
      </c>
      <c r="B121" s="61"/>
      <c r="C121" s="41">
        <f t="shared" ref="C121:G122" si="9">+C115-C114</f>
        <v>7.5522990886495167E-3</v>
      </c>
      <c r="D121" s="41">
        <f t="shared" si="9"/>
        <v>2.1083264291632153E-2</v>
      </c>
      <c r="E121" s="41">
        <f t="shared" si="9"/>
        <v>1.4660832642916316E-2</v>
      </c>
      <c r="F121" s="41">
        <f t="shared" si="9"/>
        <v>7.7169635459817809E-3</v>
      </c>
      <c r="G121" s="41">
        <f t="shared" si="9"/>
        <v>1.4960128417564202E-2</v>
      </c>
      <c r="H121" s="80"/>
      <c r="I121" s="80"/>
      <c r="J121" s="61"/>
      <c r="K121" s="50"/>
      <c r="L121" s="50"/>
      <c r="M121" s="50"/>
      <c r="N121" s="50"/>
      <c r="O121" s="50"/>
      <c r="P121" s="50"/>
      <c r="Q121" s="50"/>
      <c r="R121" s="50"/>
      <c r="S121" s="50"/>
    </row>
    <row r="122" spans="1:19" s="66" customFormat="1" ht="11.25" x14ac:dyDescent="0.2">
      <c r="A122" s="137" t="s">
        <v>479</v>
      </c>
      <c r="B122" s="61"/>
      <c r="C122" s="41">
        <f t="shared" si="9"/>
        <v>2.1752738654147064E-2</v>
      </c>
      <c r="D122" s="41">
        <f t="shared" si="9"/>
        <v>2.0573813249869621E-2</v>
      </c>
      <c r="E122" s="41">
        <f t="shared" si="9"/>
        <v>-1.6291079812206566E-2</v>
      </c>
      <c r="F122" s="41">
        <f t="shared" si="9"/>
        <v>-1.6447574334898282E-2</v>
      </c>
      <c r="G122" s="41">
        <f t="shared" si="9"/>
        <v>-2.3635889410537292E-2</v>
      </c>
      <c r="H122" s="80"/>
      <c r="I122" s="80"/>
      <c r="J122" s="61"/>
      <c r="K122" s="50"/>
      <c r="L122" s="50"/>
      <c r="M122" s="50"/>
      <c r="N122" s="50"/>
      <c r="O122" s="50"/>
      <c r="P122" s="50"/>
      <c r="Q122" s="50"/>
      <c r="R122" s="50"/>
      <c r="S122" s="50"/>
    </row>
    <row r="123" spans="1:19" x14ac:dyDescent="0.25">
      <c r="A123" s="165"/>
      <c r="B123" s="165"/>
      <c r="C123" s="165"/>
      <c r="D123" s="165"/>
      <c r="E123" s="165"/>
      <c r="F123" s="165"/>
      <c r="G123" s="165"/>
      <c r="H123" s="165"/>
      <c r="I123" s="165"/>
      <c r="J123" s="22"/>
    </row>
    <row r="124" spans="1:19" s="184" customFormat="1" ht="14.1" customHeight="1" x14ac:dyDescent="0.2">
      <c r="A124" s="35" t="str">
        <f>+A66</f>
        <v>Note 1: 2019-2020** data is for the period 28 March 2020 (when the Initial Statutory Report was introduced) to 30 June 2020.</v>
      </c>
      <c r="B124" s="35"/>
      <c r="C124" s="186"/>
      <c r="D124" s="186"/>
      <c r="E124" s="186"/>
      <c r="F124" s="186"/>
      <c r="G124" s="186"/>
      <c r="H124" s="186"/>
      <c r="I124" s="186"/>
      <c r="J124" s="137"/>
    </row>
    <row r="125" spans="1:19" s="184" customFormat="1" ht="14.1" customHeight="1" x14ac:dyDescent="0.2">
      <c r="A125" s="137"/>
      <c r="B125" s="137"/>
      <c r="C125" s="186"/>
      <c r="D125" s="186"/>
      <c r="E125" s="186"/>
      <c r="F125" s="186"/>
      <c r="G125" s="186"/>
      <c r="H125" s="186"/>
      <c r="I125" s="186"/>
      <c r="J125" s="137"/>
    </row>
    <row r="126" spans="1:19" s="184" customFormat="1" ht="14.1" customHeight="1" x14ac:dyDescent="0.2">
      <c r="A126" s="35"/>
      <c r="B126" s="35"/>
      <c r="C126" s="186"/>
      <c r="D126" s="186"/>
      <c r="E126" s="186"/>
      <c r="F126" s="186"/>
      <c r="G126" s="186"/>
      <c r="H126" s="186"/>
      <c r="I126" s="186"/>
      <c r="J126" s="137"/>
    </row>
    <row r="127" spans="1:19" s="21" customFormat="1" x14ac:dyDescent="0.25">
      <c r="A127" s="116" t="s">
        <v>396</v>
      </c>
      <c r="B127" s="116"/>
      <c r="C127" s="116"/>
      <c r="D127" s="116"/>
      <c r="E127" s="116"/>
      <c r="F127" s="116"/>
      <c r="G127" s="116"/>
      <c r="H127" s="116"/>
      <c r="I127" s="116"/>
      <c r="J127" s="116"/>
    </row>
    <row r="128" spans="1:19" s="174" customFormat="1" ht="14.25" customHeight="1" x14ac:dyDescent="0.2">
      <c r="A128" s="137"/>
      <c r="B128" s="137"/>
      <c r="C128" s="137"/>
      <c r="D128" s="137"/>
      <c r="E128" s="137"/>
      <c r="F128" s="137"/>
      <c r="G128" s="137"/>
      <c r="H128" s="137"/>
      <c r="I128" s="137"/>
      <c r="J128" s="137"/>
    </row>
    <row r="129" s="174" customFormat="1" ht="14.25" customHeight="1" x14ac:dyDescent="0.2"/>
    <row r="130" s="174" customFormat="1" ht="11.25" x14ac:dyDescent="0.2"/>
    <row r="131" s="174" customFormat="1" ht="11.25" x14ac:dyDescent="0.2"/>
    <row r="132" s="174" customFormat="1" ht="11.25" x14ac:dyDescent="0.2"/>
    <row r="133" s="174" customFormat="1" ht="11.25" x14ac:dyDescent="0.2"/>
    <row r="134" s="174" customFormat="1" ht="11.25" x14ac:dyDescent="0.2"/>
    <row r="135" s="174" customFormat="1" ht="11.25" x14ac:dyDescent="0.2"/>
    <row r="136" s="174" customFormat="1" ht="11.25" x14ac:dyDescent="0.2"/>
    <row r="137" s="174" customFormat="1" ht="11.25" x14ac:dyDescent="0.2"/>
    <row r="138" s="174" customFormat="1" ht="11.25" x14ac:dyDescent="0.2"/>
    <row r="139" s="174" customFormat="1" ht="11.25" x14ac:dyDescent="0.2"/>
    <row r="140" s="174" customFormat="1" ht="11.25" x14ac:dyDescent="0.2"/>
    <row r="141" s="174" customFormat="1" ht="11.25" x14ac:dyDescent="0.2"/>
    <row r="142" s="174" customFormat="1" ht="11.25" x14ac:dyDescent="0.2"/>
    <row r="143" s="174" customFormat="1" ht="11.25" x14ac:dyDescent="0.2"/>
    <row r="144" s="174" customFormat="1" ht="11.25" x14ac:dyDescent="0.2"/>
    <row r="145" spans="1:18" s="174" customFormat="1" ht="11.25" x14ac:dyDescent="0.2"/>
    <row r="146" spans="1:18" s="174" customFormat="1" ht="11.25" x14ac:dyDescent="0.2"/>
    <row r="147" spans="1:18" s="174" customFormat="1" ht="11.25" x14ac:dyDescent="0.2"/>
    <row r="151" spans="1:18" ht="32.25" customHeight="1" x14ac:dyDescent="0.25">
      <c r="A151" s="211" t="s">
        <v>358</v>
      </c>
      <c r="B151" s="211"/>
      <c r="C151" s="211"/>
      <c r="D151" s="211"/>
      <c r="E151" s="211"/>
      <c r="F151" s="211"/>
      <c r="G151" s="211"/>
      <c r="H151" s="211"/>
      <c r="I151" s="211"/>
      <c r="J151" s="211"/>
      <c r="K151" s="211"/>
      <c r="L151" s="211"/>
      <c r="M151" s="211"/>
      <c r="N151" s="211"/>
      <c r="O151" s="211"/>
      <c r="P151" s="211"/>
      <c r="Q151" s="211"/>
      <c r="R151" s="211"/>
    </row>
    <row r="152" spans="1:18" ht="32.25" customHeight="1" x14ac:dyDescent="0.25">
      <c r="A152" s="114"/>
      <c r="B152" s="114"/>
      <c r="C152" s="114"/>
      <c r="D152" s="22"/>
      <c r="E152" s="22"/>
      <c r="F152" s="242" t="s">
        <v>397</v>
      </c>
      <c r="G152" s="242"/>
      <c r="H152" s="242"/>
      <c r="I152" s="242"/>
      <c r="J152" s="242"/>
      <c r="K152" s="242"/>
      <c r="L152" s="242"/>
      <c r="M152" s="242"/>
      <c r="N152" s="178"/>
      <c r="O152" s="178"/>
      <c r="P152" s="114"/>
      <c r="Q152" s="114"/>
      <c r="R152" s="114"/>
    </row>
    <row r="153" spans="1:18" ht="87.75" customHeight="1" x14ac:dyDescent="0.25">
      <c r="A153" s="187" t="s">
        <v>44</v>
      </c>
      <c r="B153" s="68" t="s">
        <v>398</v>
      </c>
      <c r="C153" s="68" t="s">
        <v>399</v>
      </c>
      <c r="D153" s="68" t="s">
        <v>400</v>
      </c>
      <c r="E153" s="22"/>
      <c r="F153" s="68" t="s">
        <v>401</v>
      </c>
      <c r="G153" s="68" t="s">
        <v>402</v>
      </c>
      <c r="H153" s="68" t="s">
        <v>403</v>
      </c>
      <c r="I153" s="69" t="s">
        <v>404</v>
      </c>
      <c r="J153" s="69" t="s">
        <v>405</v>
      </c>
      <c r="K153" s="69" t="s">
        <v>406</v>
      </c>
      <c r="L153" s="69" t="s">
        <v>174</v>
      </c>
      <c r="M153" s="69" t="s">
        <v>407</v>
      </c>
      <c r="N153" s="54"/>
      <c r="O153" s="54"/>
      <c r="P153" s="70"/>
      <c r="Q153" s="167"/>
      <c r="R153" s="167"/>
    </row>
    <row r="154" spans="1:18" x14ac:dyDescent="0.25">
      <c r="A154" s="241" t="s">
        <v>55</v>
      </c>
      <c r="B154" s="241"/>
      <c r="C154" s="241"/>
      <c r="D154" s="241"/>
      <c r="E154" s="22"/>
      <c r="F154" s="241" t="s">
        <v>55</v>
      </c>
      <c r="G154" s="241"/>
      <c r="H154" s="241"/>
      <c r="I154" s="241"/>
      <c r="J154" s="241"/>
      <c r="K154" s="241"/>
      <c r="L154" s="241"/>
      <c r="M154" s="241"/>
      <c r="N154" s="178"/>
      <c r="O154" s="178"/>
      <c r="P154" s="70"/>
      <c r="Q154" s="22"/>
      <c r="R154" s="22"/>
    </row>
    <row r="155" spans="1:18" x14ac:dyDescent="0.25">
      <c r="A155" s="169" t="s">
        <v>95</v>
      </c>
      <c r="B155" s="170">
        <v>24</v>
      </c>
      <c r="C155" s="170">
        <v>19</v>
      </c>
      <c r="D155" s="170">
        <v>5</v>
      </c>
      <c r="E155" s="22"/>
      <c r="F155" s="10">
        <v>0</v>
      </c>
      <c r="G155" s="10">
        <v>0</v>
      </c>
      <c r="H155" s="10">
        <v>2</v>
      </c>
      <c r="I155" s="137">
        <v>3</v>
      </c>
      <c r="J155" s="137">
        <v>0</v>
      </c>
      <c r="K155" s="137">
        <v>0</v>
      </c>
      <c r="L155" s="137">
        <v>0</v>
      </c>
      <c r="M155" s="137">
        <v>2</v>
      </c>
      <c r="N155" s="137"/>
      <c r="O155" s="137"/>
      <c r="P155" s="70"/>
      <c r="Q155" s="22"/>
      <c r="R155" s="22"/>
    </row>
    <row r="156" spans="1:18" x14ac:dyDescent="0.25">
      <c r="A156" s="173" t="s">
        <v>96</v>
      </c>
      <c r="B156" s="137">
        <v>84</v>
      </c>
      <c r="C156" s="137">
        <v>54</v>
      </c>
      <c r="D156" s="137">
        <v>30</v>
      </c>
      <c r="E156" s="22"/>
      <c r="F156" s="10">
        <v>0</v>
      </c>
      <c r="G156" s="10">
        <v>1</v>
      </c>
      <c r="H156" s="10">
        <v>4</v>
      </c>
      <c r="I156" s="137">
        <v>16</v>
      </c>
      <c r="J156" s="137">
        <v>4</v>
      </c>
      <c r="K156" s="137">
        <v>0</v>
      </c>
      <c r="L156" s="137">
        <v>6</v>
      </c>
      <c r="M156" s="137">
        <v>11</v>
      </c>
      <c r="N156" s="137"/>
      <c r="O156" s="137"/>
      <c r="P156" s="70"/>
      <c r="Q156" s="137"/>
      <c r="R156" s="137"/>
    </row>
    <row r="157" spans="1:18" x14ac:dyDescent="0.25">
      <c r="A157" s="137" t="s">
        <v>97</v>
      </c>
      <c r="B157" s="137">
        <v>86</v>
      </c>
      <c r="C157" s="137">
        <v>46</v>
      </c>
      <c r="D157" s="137">
        <v>40</v>
      </c>
      <c r="E157" s="22"/>
      <c r="F157" s="10">
        <v>1</v>
      </c>
      <c r="G157" s="10">
        <v>4</v>
      </c>
      <c r="H157" s="10">
        <v>4</v>
      </c>
      <c r="I157" s="137">
        <v>26</v>
      </c>
      <c r="J157" s="137">
        <v>2</v>
      </c>
      <c r="K157" s="137">
        <v>4</v>
      </c>
      <c r="L157" s="137">
        <v>4</v>
      </c>
      <c r="M157" s="137">
        <v>10</v>
      </c>
      <c r="N157" s="137"/>
      <c r="O157" s="137"/>
      <c r="P157" s="70"/>
      <c r="Q157" s="137"/>
      <c r="R157" s="137"/>
    </row>
    <row r="158" spans="1:18" x14ac:dyDescent="0.25">
      <c r="A158" s="137" t="s">
        <v>98</v>
      </c>
      <c r="B158" s="137">
        <v>95</v>
      </c>
      <c r="C158" s="137">
        <v>69</v>
      </c>
      <c r="D158" s="137">
        <v>26</v>
      </c>
      <c r="E158" s="22"/>
      <c r="F158" s="10">
        <v>0</v>
      </c>
      <c r="G158" s="10">
        <v>1</v>
      </c>
      <c r="H158" s="10">
        <v>5</v>
      </c>
      <c r="I158" s="137">
        <v>10</v>
      </c>
      <c r="J158" s="137">
        <v>4</v>
      </c>
      <c r="K158" s="137">
        <v>0</v>
      </c>
      <c r="L158" s="137">
        <v>3</v>
      </c>
      <c r="M158" s="137">
        <v>10</v>
      </c>
      <c r="N158" s="137"/>
      <c r="O158" s="137"/>
      <c r="P158" s="70"/>
      <c r="Q158" s="137"/>
      <c r="R158" s="137"/>
    </row>
    <row r="159" spans="1:18" x14ac:dyDescent="0.25">
      <c r="A159" s="137" t="s">
        <v>99</v>
      </c>
      <c r="B159" s="137">
        <v>164</v>
      </c>
      <c r="C159" s="137">
        <v>138</v>
      </c>
      <c r="D159" s="137">
        <v>26</v>
      </c>
      <c r="E159" s="22"/>
      <c r="F159" s="10">
        <v>0</v>
      </c>
      <c r="G159" s="10">
        <v>0</v>
      </c>
      <c r="H159" s="10">
        <v>3</v>
      </c>
      <c r="I159" s="137">
        <v>14</v>
      </c>
      <c r="J159" s="137">
        <v>1</v>
      </c>
      <c r="K159" s="137">
        <v>0</v>
      </c>
      <c r="L159" s="137">
        <v>4</v>
      </c>
      <c r="M159" s="137">
        <v>10</v>
      </c>
      <c r="N159" s="137"/>
      <c r="O159" s="137"/>
      <c r="P159" s="70"/>
      <c r="Q159" s="137"/>
      <c r="R159" s="137"/>
    </row>
    <row r="160" spans="1:18" x14ac:dyDescent="0.25">
      <c r="A160" s="188" t="s">
        <v>479</v>
      </c>
      <c r="B160" s="188">
        <v>90</v>
      </c>
      <c r="C160" s="188">
        <v>69</v>
      </c>
      <c r="D160" s="188">
        <v>21</v>
      </c>
      <c r="E160" s="22"/>
      <c r="F160" s="10">
        <v>0</v>
      </c>
      <c r="G160" s="10">
        <v>0</v>
      </c>
      <c r="H160" s="10">
        <v>6</v>
      </c>
      <c r="I160" s="137">
        <v>9</v>
      </c>
      <c r="J160" s="137">
        <v>3</v>
      </c>
      <c r="K160" s="137">
        <v>0</v>
      </c>
      <c r="L160" s="137">
        <v>3</v>
      </c>
      <c r="M160" s="137">
        <v>4</v>
      </c>
      <c r="N160" s="137"/>
      <c r="O160" s="137"/>
      <c r="P160" s="70"/>
      <c r="Q160" s="137"/>
      <c r="R160" s="137"/>
    </row>
    <row r="161" spans="1:18" x14ac:dyDescent="0.25">
      <c r="A161" s="241" t="s">
        <v>100</v>
      </c>
      <c r="B161" s="241"/>
      <c r="C161" s="241"/>
      <c r="D161" s="241"/>
      <c r="E161" s="22"/>
      <c r="F161" s="241" t="s">
        <v>100</v>
      </c>
      <c r="G161" s="241"/>
      <c r="H161" s="241"/>
      <c r="I161" s="241"/>
      <c r="J161" s="241"/>
      <c r="K161" s="241"/>
      <c r="L161" s="241"/>
      <c r="M161" s="241"/>
      <c r="N161" s="178"/>
      <c r="O161" s="178"/>
      <c r="P161" s="70"/>
      <c r="Q161" s="137"/>
      <c r="R161" s="137"/>
    </row>
    <row r="162" spans="1:18" x14ac:dyDescent="0.25">
      <c r="A162" s="173" t="s">
        <v>95</v>
      </c>
      <c r="B162" s="75"/>
      <c r="C162" s="75">
        <v>0.79166666666666663</v>
      </c>
      <c r="D162" s="74">
        <v>0.20833333333333334</v>
      </c>
      <c r="E162" s="22"/>
      <c r="F162" s="41">
        <v>0</v>
      </c>
      <c r="G162" s="24">
        <v>0</v>
      </c>
      <c r="H162" s="24">
        <v>0.4</v>
      </c>
      <c r="I162" s="24">
        <v>0.6</v>
      </c>
      <c r="J162" s="24">
        <v>0</v>
      </c>
      <c r="K162" s="41">
        <v>0</v>
      </c>
      <c r="L162" s="41">
        <v>0</v>
      </c>
      <c r="M162" s="41">
        <v>0.4</v>
      </c>
      <c r="N162" s="41"/>
      <c r="O162" s="41"/>
      <c r="P162" s="70"/>
      <c r="Q162" s="137"/>
      <c r="R162" s="137"/>
    </row>
    <row r="163" spans="1:18" x14ac:dyDescent="0.25">
      <c r="A163" s="137" t="s">
        <v>96</v>
      </c>
      <c r="B163" s="102"/>
      <c r="C163" s="102">
        <v>0.6428571428571429</v>
      </c>
      <c r="D163" s="102">
        <v>0.35714285714285715</v>
      </c>
      <c r="E163" s="22"/>
      <c r="F163" s="41">
        <v>0</v>
      </c>
      <c r="G163" s="24">
        <v>3.3333333333333333E-2</v>
      </c>
      <c r="H163" s="24">
        <v>0.13333333333333333</v>
      </c>
      <c r="I163" s="24">
        <v>0.53333333333333333</v>
      </c>
      <c r="J163" s="24">
        <v>0.13333333333333333</v>
      </c>
      <c r="K163" s="41">
        <v>0</v>
      </c>
      <c r="L163" s="24">
        <v>0.2</v>
      </c>
      <c r="M163" s="41">
        <v>0.36666666666666664</v>
      </c>
      <c r="N163" s="41"/>
      <c r="O163" s="41"/>
      <c r="P163" s="70"/>
      <c r="Q163" s="61"/>
      <c r="R163" s="22"/>
    </row>
    <row r="164" spans="1:18" x14ac:dyDescent="0.25">
      <c r="A164" s="137" t="s">
        <v>97</v>
      </c>
      <c r="B164" s="75"/>
      <c r="C164" s="75">
        <v>0.53488372093023251</v>
      </c>
      <c r="D164" s="75">
        <v>0.46511627906976744</v>
      </c>
      <c r="E164" s="22"/>
      <c r="F164" s="41">
        <v>2.5000000000000001E-2</v>
      </c>
      <c r="G164" s="41">
        <v>0.1</v>
      </c>
      <c r="H164" s="41">
        <v>0.1</v>
      </c>
      <c r="I164" s="41">
        <v>0.65</v>
      </c>
      <c r="J164" s="41">
        <v>0.05</v>
      </c>
      <c r="K164" s="40">
        <v>0.1</v>
      </c>
      <c r="L164" s="40">
        <v>0.1</v>
      </c>
      <c r="M164" s="40">
        <v>0.25</v>
      </c>
      <c r="N164" s="40"/>
      <c r="O164" s="40"/>
      <c r="P164" s="70"/>
      <c r="Q164" s="137"/>
      <c r="R164" s="137"/>
    </row>
    <row r="165" spans="1:18" x14ac:dyDescent="0.25">
      <c r="A165" s="137" t="s">
        <v>98</v>
      </c>
      <c r="B165" s="75"/>
      <c r="C165" s="75">
        <v>0.72631578947368425</v>
      </c>
      <c r="D165" s="75">
        <v>0.27368421052631581</v>
      </c>
      <c r="E165" s="22"/>
      <c r="F165" s="41">
        <v>0</v>
      </c>
      <c r="G165" s="41">
        <v>3.8461538461538464E-2</v>
      </c>
      <c r="H165" s="41">
        <v>0.19230769230769232</v>
      </c>
      <c r="I165" s="41">
        <v>0.38461538461538464</v>
      </c>
      <c r="J165" s="41">
        <v>0.15384615384615385</v>
      </c>
      <c r="K165" s="41">
        <v>0</v>
      </c>
      <c r="L165" s="41">
        <v>0.11538461538461539</v>
      </c>
      <c r="M165" s="41">
        <v>0.38461538461538464</v>
      </c>
      <c r="N165" s="41"/>
      <c r="O165" s="41"/>
      <c r="P165" s="70"/>
      <c r="Q165" s="137"/>
      <c r="R165" s="137"/>
    </row>
    <row r="166" spans="1:18" x14ac:dyDescent="0.25">
      <c r="A166" s="137" t="s">
        <v>99</v>
      </c>
      <c r="B166" s="75"/>
      <c r="C166" s="75">
        <f>+C159/B159</f>
        <v>0.84146341463414631</v>
      </c>
      <c r="D166" s="75">
        <f>+D159/B159</f>
        <v>0.15853658536585366</v>
      </c>
      <c r="E166" s="22"/>
      <c r="F166" s="41">
        <f>+F159/$D159</f>
        <v>0</v>
      </c>
      <c r="G166" s="41">
        <f t="shared" ref="G166:M167" si="10">+G159/$D159</f>
        <v>0</v>
      </c>
      <c r="H166" s="41">
        <f t="shared" si="10"/>
        <v>0.11538461538461539</v>
      </c>
      <c r="I166" s="41">
        <f t="shared" si="10"/>
        <v>0.53846153846153844</v>
      </c>
      <c r="J166" s="41">
        <f t="shared" si="10"/>
        <v>3.8461538461538464E-2</v>
      </c>
      <c r="K166" s="41">
        <f t="shared" si="10"/>
        <v>0</v>
      </c>
      <c r="L166" s="41">
        <f t="shared" si="10"/>
        <v>0.15384615384615385</v>
      </c>
      <c r="M166" s="41">
        <f t="shared" si="10"/>
        <v>0.38461538461538464</v>
      </c>
      <c r="N166" s="41"/>
      <c r="O166" s="41"/>
      <c r="P166" s="70"/>
      <c r="Q166" s="137"/>
      <c r="R166" s="137"/>
    </row>
    <row r="167" spans="1:18" x14ac:dyDescent="0.25">
      <c r="A167" s="137" t="s">
        <v>479</v>
      </c>
      <c r="B167" s="75"/>
      <c r="C167" s="75">
        <f>+C160/B160</f>
        <v>0.76666666666666672</v>
      </c>
      <c r="D167" s="75">
        <f>+D160/B160</f>
        <v>0.23333333333333334</v>
      </c>
      <c r="E167" s="22"/>
      <c r="F167" s="41">
        <f>+F160/$D160</f>
        <v>0</v>
      </c>
      <c r="G167" s="41">
        <f t="shared" si="10"/>
        <v>0</v>
      </c>
      <c r="H167" s="41">
        <f t="shared" si="10"/>
        <v>0.2857142857142857</v>
      </c>
      <c r="I167" s="41">
        <f t="shared" si="10"/>
        <v>0.42857142857142855</v>
      </c>
      <c r="J167" s="41">
        <f t="shared" si="10"/>
        <v>0.14285714285714285</v>
      </c>
      <c r="K167" s="41">
        <f t="shared" si="10"/>
        <v>0</v>
      </c>
      <c r="L167" s="41">
        <f t="shared" si="10"/>
        <v>0.14285714285714285</v>
      </c>
      <c r="M167" s="41">
        <f t="shared" si="10"/>
        <v>0.19047619047619047</v>
      </c>
      <c r="N167" s="41"/>
      <c r="O167" s="41"/>
      <c r="P167" s="70"/>
      <c r="Q167" s="137"/>
      <c r="R167" s="137"/>
    </row>
    <row r="168" spans="1:18" x14ac:dyDescent="0.25">
      <c r="A168" s="209" t="s">
        <v>101</v>
      </c>
      <c r="B168" s="209"/>
      <c r="C168" s="209"/>
      <c r="D168" s="209"/>
      <c r="E168" s="22"/>
      <c r="F168" s="243" t="s">
        <v>386</v>
      </c>
      <c r="G168" s="243"/>
      <c r="H168" s="243"/>
      <c r="I168" s="243"/>
      <c r="J168" s="243"/>
      <c r="K168" s="243"/>
      <c r="L168" s="243"/>
      <c r="M168" s="243"/>
      <c r="N168" s="134"/>
      <c r="O168" s="134"/>
      <c r="P168" s="70"/>
      <c r="Q168" s="137"/>
      <c r="R168" s="137"/>
    </row>
    <row r="169" spans="1:18" x14ac:dyDescent="0.25">
      <c r="A169" s="64" t="s">
        <v>96</v>
      </c>
      <c r="B169" s="24"/>
      <c r="C169" s="24">
        <v>-0.14880952380952372</v>
      </c>
      <c r="D169" s="24">
        <v>0.14880952380952381</v>
      </c>
      <c r="E169" s="22"/>
      <c r="F169" s="41">
        <v>0</v>
      </c>
      <c r="G169" s="41">
        <v>3.3333333333333333E-2</v>
      </c>
      <c r="H169" s="41">
        <v>-0.26666666666666672</v>
      </c>
      <c r="I169" s="41">
        <v>-6.6666666666666652E-2</v>
      </c>
      <c r="J169" s="41">
        <v>0.13333333333333333</v>
      </c>
      <c r="K169" s="41">
        <v>0</v>
      </c>
      <c r="L169" s="41">
        <v>0.2</v>
      </c>
      <c r="M169" s="41">
        <v>-3.3333333333333381E-2</v>
      </c>
      <c r="N169" s="41"/>
      <c r="O169" s="41"/>
      <c r="P169" s="70"/>
      <c r="Q169" s="137"/>
      <c r="R169" s="137"/>
    </row>
    <row r="170" spans="1:18" x14ac:dyDescent="0.25">
      <c r="A170" s="64" t="s">
        <v>97</v>
      </c>
      <c r="B170" s="41"/>
      <c r="C170" s="41">
        <v>-0.1079734219269104</v>
      </c>
      <c r="D170" s="41">
        <v>0.10797342192691028</v>
      </c>
      <c r="E170" s="22"/>
      <c r="F170" s="41">
        <v>2.5000000000000001E-2</v>
      </c>
      <c r="G170" s="41">
        <v>6.666666666666668E-2</v>
      </c>
      <c r="H170" s="41">
        <v>-3.3333333333333326E-2</v>
      </c>
      <c r="I170" s="41">
        <v>0.1166666666666667</v>
      </c>
      <c r="J170" s="41">
        <v>-8.3333333333333329E-2</v>
      </c>
      <c r="K170" s="41">
        <v>0.1</v>
      </c>
      <c r="L170" s="41">
        <v>-0.1</v>
      </c>
      <c r="M170" s="41">
        <v>-0.11666666666666664</v>
      </c>
      <c r="N170" s="41"/>
      <c r="O170" s="41"/>
      <c r="P170" s="70"/>
      <c r="Q170" s="137"/>
      <c r="R170" s="137"/>
    </row>
    <row r="171" spans="1:18" x14ac:dyDescent="0.25">
      <c r="A171" s="137" t="s">
        <v>98</v>
      </c>
      <c r="B171" s="75"/>
      <c r="C171" s="75">
        <v>0.19143206854345174</v>
      </c>
      <c r="D171" s="75">
        <v>-0.19143206854345163</v>
      </c>
      <c r="E171" s="22"/>
      <c r="F171" s="75">
        <v>-2.5000000000000001E-2</v>
      </c>
      <c r="G171" s="75">
        <v>-6.1538461538461542E-2</v>
      </c>
      <c r="H171" s="75">
        <v>9.2307692307692313E-2</v>
      </c>
      <c r="I171" s="75">
        <v>-0.26538461538461539</v>
      </c>
      <c r="J171" s="75">
        <v>0.10384615384615385</v>
      </c>
      <c r="K171" s="75">
        <v>-0.1</v>
      </c>
      <c r="L171" s="75">
        <v>1.5384615384615385E-2</v>
      </c>
      <c r="M171" s="75">
        <v>0.13461538461538464</v>
      </c>
      <c r="N171" s="75"/>
      <c r="O171" s="75"/>
      <c r="P171" s="70"/>
      <c r="Q171" s="137"/>
      <c r="R171" s="137"/>
    </row>
    <row r="172" spans="1:18" x14ac:dyDescent="0.25">
      <c r="A172" s="137" t="s">
        <v>99</v>
      </c>
      <c r="B172" s="75"/>
      <c r="C172" s="75">
        <f>+C166-C165</f>
        <v>0.11514762516046206</v>
      </c>
      <c r="D172" s="75">
        <f>+D166-D165</f>
        <v>-0.11514762516046215</v>
      </c>
      <c r="E172" s="22"/>
      <c r="F172" s="75">
        <f>+F166-F165</f>
        <v>0</v>
      </c>
      <c r="G172" s="75">
        <f t="shared" ref="G172:M173" si="11">+G166-G165</f>
        <v>-3.8461538461538464E-2</v>
      </c>
      <c r="H172" s="75">
        <f t="shared" si="11"/>
        <v>-7.6923076923076927E-2</v>
      </c>
      <c r="I172" s="75">
        <f t="shared" si="11"/>
        <v>0.1538461538461538</v>
      </c>
      <c r="J172" s="75">
        <f t="shared" si="11"/>
        <v>-0.11538461538461539</v>
      </c>
      <c r="K172" s="75">
        <f t="shared" si="11"/>
        <v>0</v>
      </c>
      <c r="L172" s="75">
        <f t="shared" si="11"/>
        <v>3.8461538461538464E-2</v>
      </c>
      <c r="M172" s="75">
        <f t="shared" si="11"/>
        <v>0</v>
      </c>
      <c r="N172" s="75"/>
      <c r="O172" s="75"/>
      <c r="P172" s="70"/>
      <c r="Q172" s="137"/>
      <c r="R172" s="137"/>
    </row>
    <row r="173" spans="1:18" x14ac:dyDescent="0.25">
      <c r="A173" s="137" t="s">
        <v>479</v>
      </c>
      <c r="B173" s="75"/>
      <c r="C173" s="75">
        <f>+C167-C166</f>
        <v>-7.4796747967479593E-2</v>
      </c>
      <c r="D173" s="75">
        <f>+D167-D166</f>
        <v>7.4796747967479676E-2</v>
      </c>
      <c r="E173" s="22"/>
      <c r="F173" s="75">
        <f>+F167-F166</f>
        <v>0</v>
      </c>
      <c r="G173" s="75">
        <f t="shared" si="11"/>
        <v>0</v>
      </c>
      <c r="H173" s="75">
        <f t="shared" si="11"/>
        <v>0.17032967032967031</v>
      </c>
      <c r="I173" s="75">
        <f t="shared" si="11"/>
        <v>-0.10989010989010989</v>
      </c>
      <c r="J173" s="75">
        <f t="shared" si="11"/>
        <v>0.10439560439560439</v>
      </c>
      <c r="K173" s="75">
        <f t="shared" si="11"/>
        <v>0</v>
      </c>
      <c r="L173" s="75">
        <f t="shared" si="11"/>
        <v>-1.0989010989011005E-2</v>
      </c>
      <c r="M173" s="75">
        <f t="shared" si="11"/>
        <v>-0.19413919413919417</v>
      </c>
      <c r="N173" s="75"/>
      <c r="O173" s="75"/>
      <c r="P173" s="70"/>
      <c r="Q173" s="137"/>
      <c r="R173" s="137"/>
    </row>
    <row r="174" spans="1:18" x14ac:dyDescent="0.25">
      <c r="A174" s="170"/>
      <c r="B174" s="74"/>
      <c r="C174" s="74"/>
      <c r="D174" s="74"/>
      <c r="E174" s="22"/>
      <c r="F174" s="164"/>
      <c r="G174" s="164"/>
      <c r="H174" s="164"/>
      <c r="I174" s="164"/>
      <c r="J174" s="164"/>
      <c r="K174" s="82"/>
      <c r="L174" s="82"/>
      <c r="M174" s="82"/>
      <c r="N174" s="40"/>
      <c r="O174" s="40"/>
      <c r="P174" s="70"/>
      <c r="Q174" s="137"/>
      <c r="R174" s="137"/>
    </row>
    <row r="175" spans="1:18" x14ac:dyDescent="0.25">
      <c r="A175" s="137" t="s">
        <v>408</v>
      </c>
      <c r="B175" s="22"/>
      <c r="C175" s="22"/>
      <c r="D175" s="22"/>
      <c r="E175" s="22"/>
      <c r="F175" s="22"/>
      <c r="G175" s="22"/>
      <c r="H175" s="22"/>
      <c r="I175" s="22"/>
      <c r="J175" s="22"/>
      <c r="K175" s="22"/>
      <c r="L175" s="22"/>
      <c r="M175" s="22"/>
      <c r="N175" s="22"/>
      <c r="O175" s="22"/>
      <c r="P175" s="22"/>
      <c r="Q175" s="22"/>
      <c r="R175" s="22"/>
    </row>
    <row r="176" spans="1:18" x14ac:dyDescent="0.25">
      <c r="A176" s="64" t="str">
        <f>CONCATENATE("Note 2: ",'[1]3.3.1'!$AS$34)</f>
        <v>Note 2: 2019-2020** data is for the period 28 March 2020 (when the Initial Statutory Report was introduced) to 30 June 2020.</v>
      </c>
      <c r="B176" s="22"/>
      <c r="C176" s="22"/>
      <c r="D176" s="22"/>
      <c r="E176" s="22"/>
      <c r="F176" s="22"/>
      <c r="G176" s="22"/>
      <c r="H176" s="22"/>
      <c r="I176" s="22"/>
      <c r="J176" s="22"/>
      <c r="K176" s="22"/>
      <c r="L176" s="22"/>
      <c r="M176" s="22"/>
      <c r="N176" s="22"/>
      <c r="O176" s="22"/>
      <c r="P176" s="22"/>
      <c r="Q176" s="22"/>
      <c r="R176" s="22"/>
    </row>
    <row r="177" spans="1:18" x14ac:dyDescent="0.25">
      <c r="A177" s="22"/>
      <c r="B177" s="22"/>
      <c r="C177" s="22"/>
      <c r="D177" s="22"/>
      <c r="E177" s="22"/>
      <c r="F177" s="22"/>
      <c r="G177" s="22"/>
      <c r="H177" s="22"/>
      <c r="I177" s="22"/>
      <c r="J177" s="22"/>
      <c r="K177" s="22"/>
      <c r="L177" s="22"/>
      <c r="M177" s="22"/>
      <c r="N177" s="22"/>
      <c r="O177" s="22"/>
      <c r="P177" s="22"/>
      <c r="Q177" s="22"/>
      <c r="R177" s="22"/>
    </row>
    <row r="178" spans="1:18" x14ac:dyDescent="0.25">
      <c r="A178" s="5" t="s">
        <v>41</v>
      </c>
    </row>
  </sheetData>
  <mergeCells count="32">
    <mergeCell ref="A168:D168"/>
    <mergeCell ref="F168:M168"/>
    <mergeCell ref="A154:D154"/>
    <mergeCell ref="F154:M154"/>
    <mergeCell ref="A59:Q59"/>
    <mergeCell ref="A151:R151"/>
    <mergeCell ref="F152:M152"/>
    <mergeCell ref="A161:D161"/>
    <mergeCell ref="F161:M161"/>
    <mergeCell ref="A101:R101"/>
    <mergeCell ref="A103:I103"/>
    <mergeCell ref="A110:I110"/>
    <mergeCell ref="A117:I117"/>
    <mergeCell ref="A70:J70"/>
    <mergeCell ref="A65:Q65"/>
    <mergeCell ref="B14:E14"/>
    <mergeCell ref="A16:E16"/>
    <mergeCell ref="G16:I16"/>
    <mergeCell ref="A1:R1"/>
    <mergeCell ref="A2:R2"/>
    <mergeCell ref="A3:R3"/>
    <mergeCell ref="G14:P14"/>
    <mergeCell ref="K16:N16"/>
    <mergeCell ref="A42:R42"/>
    <mergeCell ref="A45:Q45"/>
    <mergeCell ref="A52:Q52"/>
    <mergeCell ref="G23:I23"/>
    <mergeCell ref="K23:N23"/>
    <mergeCell ref="A30:E30"/>
    <mergeCell ref="G30:I30"/>
    <mergeCell ref="K30:N30"/>
    <mergeCell ref="A23:E23"/>
  </mergeCells>
  <phoneticPr fontId="18" type="noConversion"/>
  <hyperlinks>
    <hyperlink ref="A9" location="'3.3.18'!A142" display="Table 3.3.18.4 - Initial external administrators' and receivers' reports that report offences under the Act or another Commonwealth or state or territory law not addressed elsewhere in the report, ANNUAL" xr:uid="{809086AA-EBB6-4B62-8F3B-2B6DD0816361}"/>
    <hyperlink ref="A178" r:id="rId1" xr:uid="{50C757CD-2E56-4873-9410-E5438691D447}"/>
    <hyperlink ref="A6" location="'3.3.18'!A13" display="Table 3.3.18.1 - Initial external administrators' and receivers' reports by reasons for lodging the report, ANNUAL " xr:uid="{0BA9D546-1EF3-4E24-B045-BB5F667E16EE}"/>
    <hyperlink ref="A7" location="'3.3.18'!A39" display="Table 3.3.18.2 - Initial external administrators' and receivers' reports by categories of possible misconduct, ANNUAL" xr:uid="{2F395130-2F0B-45D5-99D3-9A42471E947E}"/>
    <hyperlink ref="A8" location="'3.3.18'!A95" display="Table 3.3.18.3 - Initial external administrators' and receivers' reports by categories of possible misconduct: directors duties, ANNUAL" xr:uid="{821A5A80-E932-47B8-BE32-D0748B445150}"/>
  </hyperlinks>
  <pageMargins left="0.7" right="0.7" top="0.75" bottom="0.75" header="0.3" footer="0.3"/>
  <pageSetup paperSize="9" scale="62" fitToHeight="0" orientation="landscape" r:id="rId2"/>
  <rowBreaks count="1" manualBreakCount="1">
    <brk id="9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556"/>
  <sheetViews>
    <sheetView showGridLines="0" topLeftCell="A2" zoomScaleNormal="100" workbookViewId="0">
      <pane ySplit="6" topLeftCell="A8" activePane="bottomLeft" state="frozen"/>
      <selection activeCell="A9" sqref="A9:Q9"/>
      <selection pane="bottomLeft" activeCell="A5" sqref="A5:K5"/>
    </sheetView>
  </sheetViews>
  <sheetFormatPr defaultColWidth="11.5703125" defaultRowHeight="15" x14ac:dyDescent="0.25"/>
  <cols>
    <col min="1" max="1" width="12.7109375" style="22" customWidth="1"/>
    <col min="2" max="2" width="24.7109375" style="22" customWidth="1"/>
    <col min="3" max="11" width="12.7109375" style="22" customWidth="1"/>
    <col min="12" max="228" width="11.5703125" style="22"/>
    <col min="229" max="229" width="51.5703125" style="22" customWidth="1"/>
    <col min="230" max="231" width="11.5703125" style="22"/>
    <col min="232" max="232" width="12" style="22" customWidth="1"/>
    <col min="233" max="484" width="11.5703125" style="22"/>
    <col min="485" max="485" width="51.5703125" style="22" customWidth="1"/>
    <col min="486" max="487" width="11.5703125" style="22"/>
    <col min="488" max="488" width="12" style="22" customWidth="1"/>
    <col min="489" max="740" width="11.5703125" style="22"/>
    <col min="741" max="741" width="51.5703125" style="22" customWidth="1"/>
    <col min="742" max="743" width="11.5703125" style="22"/>
    <col min="744" max="744" width="12" style="22" customWidth="1"/>
    <col min="745" max="996" width="11.5703125" style="22"/>
    <col min="997" max="997" width="51.5703125" style="22" customWidth="1"/>
    <col min="998" max="999" width="11.5703125" style="22"/>
    <col min="1000" max="1000" width="12" style="22" customWidth="1"/>
    <col min="1001" max="1252" width="11.5703125" style="22"/>
    <col min="1253" max="1253" width="51.5703125" style="22" customWidth="1"/>
    <col min="1254" max="1255" width="11.5703125" style="22"/>
    <col min="1256" max="1256" width="12" style="22" customWidth="1"/>
    <col min="1257" max="1508" width="11.5703125" style="22"/>
    <col min="1509" max="1509" width="51.5703125" style="22" customWidth="1"/>
    <col min="1510" max="1511" width="11.5703125" style="22"/>
    <col min="1512" max="1512" width="12" style="22" customWidth="1"/>
    <col min="1513" max="1764" width="11.5703125" style="22"/>
    <col min="1765" max="1765" width="51.5703125" style="22" customWidth="1"/>
    <col min="1766" max="1767" width="11.5703125" style="22"/>
    <col min="1768" max="1768" width="12" style="22" customWidth="1"/>
    <col min="1769" max="2020" width="11.5703125" style="22"/>
    <col min="2021" max="2021" width="51.5703125" style="22" customWidth="1"/>
    <col min="2022" max="2023" width="11.5703125" style="22"/>
    <col min="2024" max="2024" width="12" style="22" customWidth="1"/>
    <col min="2025" max="2276" width="11.5703125" style="22"/>
    <col min="2277" max="2277" width="51.5703125" style="22" customWidth="1"/>
    <col min="2278" max="2279" width="11.5703125" style="22"/>
    <col min="2280" max="2280" width="12" style="22" customWidth="1"/>
    <col min="2281" max="2532" width="11.5703125" style="22"/>
    <col min="2533" max="2533" width="51.5703125" style="22" customWidth="1"/>
    <col min="2534" max="2535" width="11.5703125" style="22"/>
    <col min="2536" max="2536" width="12" style="22" customWidth="1"/>
    <col min="2537" max="2788" width="11.5703125" style="22"/>
    <col min="2789" max="2789" width="51.5703125" style="22" customWidth="1"/>
    <col min="2790" max="2791" width="11.5703125" style="22"/>
    <col min="2792" max="2792" width="12" style="22" customWidth="1"/>
    <col min="2793" max="3044" width="11.5703125" style="22"/>
    <col min="3045" max="3045" width="51.5703125" style="22" customWidth="1"/>
    <col min="3046" max="3047" width="11.5703125" style="22"/>
    <col min="3048" max="3048" width="12" style="22" customWidth="1"/>
    <col min="3049" max="3300" width="11.5703125" style="22"/>
    <col min="3301" max="3301" width="51.5703125" style="22" customWidth="1"/>
    <col min="3302" max="3303" width="11.5703125" style="22"/>
    <col min="3304" max="3304" width="12" style="22" customWidth="1"/>
    <col min="3305" max="3556" width="11.5703125" style="22"/>
    <col min="3557" max="3557" width="51.5703125" style="22" customWidth="1"/>
    <col min="3558" max="3559" width="11.5703125" style="22"/>
    <col min="3560" max="3560" width="12" style="22" customWidth="1"/>
    <col min="3561" max="3812" width="11.5703125" style="22"/>
    <col min="3813" max="3813" width="51.5703125" style="22" customWidth="1"/>
    <col min="3814" max="3815" width="11.5703125" style="22"/>
    <col min="3816" max="3816" width="12" style="22" customWidth="1"/>
    <col min="3817" max="4068" width="11.5703125" style="22"/>
    <col min="4069" max="4069" width="51.5703125" style="22" customWidth="1"/>
    <col min="4070" max="4071" width="11.5703125" style="22"/>
    <col min="4072" max="4072" width="12" style="22" customWidth="1"/>
    <col min="4073" max="4324" width="11.5703125" style="22"/>
    <col min="4325" max="4325" width="51.5703125" style="22" customWidth="1"/>
    <col min="4326" max="4327" width="11.5703125" style="22"/>
    <col min="4328" max="4328" width="12" style="22" customWidth="1"/>
    <col min="4329" max="4580" width="11.5703125" style="22"/>
    <col min="4581" max="4581" width="51.5703125" style="22" customWidth="1"/>
    <col min="4582" max="4583" width="11.5703125" style="22"/>
    <col min="4584" max="4584" width="12" style="22" customWidth="1"/>
    <col min="4585" max="4836" width="11.5703125" style="22"/>
    <col min="4837" max="4837" width="51.5703125" style="22" customWidth="1"/>
    <col min="4838" max="4839" width="11.5703125" style="22"/>
    <col min="4840" max="4840" width="12" style="22" customWidth="1"/>
    <col min="4841" max="5092" width="11.5703125" style="22"/>
    <col min="5093" max="5093" width="51.5703125" style="22" customWidth="1"/>
    <col min="5094" max="5095" width="11.5703125" style="22"/>
    <col min="5096" max="5096" width="12" style="22" customWidth="1"/>
    <col min="5097" max="5348" width="11.5703125" style="22"/>
    <col min="5349" max="5349" width="51.5703125" style="22" customWidth="1"/>
    <col min="5350" max="5351" width="11.5703125" style="22"/>
    <col min="5352" max="5352" width="12" style="22" customWidth="1"/>
    <col min="5353" max="5604" width="11.5703125" style="22"/>
    <col min="5605" max="5605" width="51.5703125" style="22" customWidth="1"/>
    <col min="5606" max="5607" width="11.5703125" style="22"/>
    <col min="5608" max="5608" width="12" style="22" customWidth="1"/>
    <col min="5609" max="5860" width="11.5703125" style="22"/>
    <col min="5861" max="5861" width="51.5703125" style="22" customWidth="1"/>
    <col min="5862" max="5863" width="11.5703125" style="22"/>
    <col min="5864" max="5864" width="12" style="22" customWidth="1"/>
    <col min="5865" max="6116" width="11.5703125" style="22"/>
    <col min="6117" max="6117" width="51.5703125" style="22" customWidth="1"/>
    <col min="6118" max="6119" width="11.5703125" style="22"/>
    <col min="6120" max="6120" width="12" style="22" customWidth="1"/>
    <col min="6121" max="6372" width="11.5703125" style="22"/>
    <col min="6373" max="6373" width="51.5703125" style="22" customWidth="1"/>
    <col min="6374" max="6375" width="11.5703125" style="22"/>
    <col min="6376" max="6376" width="12" style="22" customWidth="1"/>
    <col min="6377" max="6628" width="11.5703125" style="22"/>
    <col min="6629" max="6629" width="51.5703125" style="22" customWidth="1"/>
    <col min="6630" max="6631" width="11.5703125" style="22"/>
    <col min="6632" max="6632" width="12" style="22" customWidth="1"/>
    <col min="6633" max="6884" width="11.5703125" style="22"/>
    <col min="6885" max="6885" width="51.5703125" style="22" customWidth="1"/>
    <col min="6886" max="6887" width="11.5703125" style="22"/>
    <col min="6888" max="6888" width="12" style="22" customWidth="1"/>
    <col min="6889" max="7140" width="11.5703125" style="22"/>
    <col min="7141" max="7141" width="51.5703125" style="22" customWidth="1"/>
    <col min="7142" max="7143" width="11.5703125" style="22"/>
    <col min="7144" max="7144" width="12" style="22" customWidth="1"/>
    <col min="7145" max="7396" width="11.5703125" style="22"/>
    <col min="7397" max="7397" width="51.5703125" style="22" customWidth="1"/>
    <col min="7398" max="7399" width="11.5703125" style="22"/>
    <col min="7400" max="7400" width="12" style="22" customWidth="1"/>
    <col min="7401" max="7652" width="11.5703125" style="22"/>
    <col min="7653" max="7653" width="51.5703125" style="22" customWidth="1"/>
    <col min="7654" max="7655" width="11.5703125" style="22"/>
    <col min="7656" max="7656" width="12" style="22" customWidth="1"/>
    <col min="7657" max="7908" width="11.5703125" style="22"/>
    <col min="7909" max="7909" width="51.5703125" style="22" customWidth="1"/>
    <col min="7910" max="7911" width="11.5703125" style="22"/>
    <col min="7912" max="7912" width="12" style="22" customWidth="1"/>
    <col min="7913" max="8164" width="11.5703125" style="22"/>
    <col min="8165" max="8165" width="51.5703125" style="22" customWidth="1"/>
    <col min="8166" max="8167" width="11.5703125" style="22"/>
    <col min="8168" max="8168" width="12" style="22" customWidth="1"/>
    <col min="8169" max="8420" width="11.5703125" style="22"/>
    <col min="8421" max="8421" width="51.5703125" style="22" customWidth="1"/>
    <col min="8422" max="8423" width="11.5703125" style="22"/>
    <col min="8424" max="8424" width="12" style="22" customWidth="1"/>
    <col min="8425" max="8676" width="11.5703125" style="22"/>
    <col min="8677" max="8677" width="51.5703125" style="22" customWidth="1"/>
    <col min="8678" max="8679" width="11.5703125" style="22"/>
    <col min="8680" max="8680" width="12" style="22" customWidth="1"/>
    <col min="8681" max="8932" width="11.5703125" style="22"/>
    <col min="8933" max="8933" width="51.5703125" style="22" customWidth="1"/>
    <col min="8934" max="8935" width="11.5703125" style="22"/>
    <col min="8936" max="8936" width="12" style="22" customWidth="1"/>
    <col min="8937" max="9188" width="11.5703125" style="22"/>
    <col min="9189" max="9189" width="51.5703125" style="22" customWidth="1"/>
    <col min="9190" max="9191" width="11.5703125" style="22"/>
    <col min="9192" max="9192" width="12" style="22" customWidth="1"/>
    <col min="9193" max="9444" width="11.5703125" style="22"/>
    <col min="9445" max="9445" width="51.5703125" style="22" customWidth="1"/>
    <col min="9446" max="9447" width="11.5703125" style="22"/>
    <col min="9448" max="9448" width="12" style="22" customWidth="1"/>
    <col min="9449" max="9700" width="11.5703125" style="22"/>
    <col min="9701" max="9701" width="51.5703125" style="22" customWidth="1"/>
    <col min="9702" max="9703" width="11.5703125" style="22"/>
    <col min="9704" max="9704" width="12" style="22" customWidth="1"/>
    <col min="9705" max="9956" width="11.5703125" style="22"/>
    <col min="9957" max="9957" width="51.5703125" style="22" customWidth="1"/>
    <col min="9958" max="9959" width="11.5703125" style="22"/>
    <col min="9960" max="9960" width="12" style="22" customWidth="1"/>
    <col min="9961" max="10212" width="11.5703125" style="22"/>
    <col min="10213" max="10213" width="51.5703125" style="22" customWidth="1"/>
    <col min="10214" max="10215" width="11.5703125" style="22"/>
    <col min="10216" max="10216" width="12" style="22" customWidth="1"/>
    <col min="10217" max="10468" width="11.5703125" style="22"/>
    <col min="10469" max="10469" width="51.5703125" style="22" customWidth="1"/>
    <col min="10470" max="10471" width="11.5703125" style="22"/>
    <col min="10472" max="10472" width="12" style="22" customWidth="1"/>
    <col min="10473" max="10724" width="11.5703125" style="22"/>
    <col min="10725" max="10725" width="51.5703125" style="22" customWidth="1"/>
    <col min="10726" max="10727" width="11.5703125" style="22"/>
    <col min="10728" max="10728" width="12" style="22" customWidth="1"/>
    <col min="10729" max="10980" width="11.5703125" style="22"/>
    <col min="10981" max="10981" width="51.5703125" style="22" customWidth="1"/>
    <col min="10982" max="10983" width="11.5703125" style="22"/>
    <col min="10984" max="10984" width="12" style="22" customWidth="1"/>
    <col min="10985" max="11236" width="11.5703125" style="22"/>
    <col min="11237" max="11237" width="51.5703125" style="22" customWidth="1"/>
    <col min="11238" max="11239" width="11.5703125" style="22"/>
    <col min="11240" max="11240" width="12" style="22" customWidth="1"/>
    <col min="11241" max="11492" width="11.5703125" style="22"/>
    <col min="11493" max="11493" width="51.5703125" style="22" customWidth="1"/>
    <col min="11494" max="11495" width="11.5703125" style="22"/>
    <col min="11496" max="11496" width="12" style="22" customWidth="1"/>
    <col min="11497" max="11748" width="11.5703125" style="22"/>
    <col min="11749" max="11749" width="51.5703125" style="22" customWidth="1"/>
    <col min="11750" max="11751" width="11.5703125" style="22"/>
    <col min="11752" max="11752" width="12" style="22" customWidth="1"/>
    <col min="11753" max="12004" width="11.5703125" style="22"/>
    <col min="12005" max="12005" width="51.5703125" style="22" customWidth="1"/>
    <col min="12006" max="12007" width="11.5703125" style="22"/>
    <col min="12008" max="12008" width="12" style="22" customWidth="1"/>
    <col min="12009" max="12260" width="11.5703125" style="22"/>
    <col min="12261" max="12261" width="51.5703125" style="22" customWidth="1"/>
    <col min="12262" max="12263" width="11.5703125" style="22"/>
    <col min="12264" max="12264" width="12" style="22" customWidth="1"/>
    <col min="12265" max="12516" width="11.5703125" style="22"/>
    <col min="12517" max="12517" width="51.5703125" style="22" customWidth="1"/>
    <col min="12518" max="12519" width="11.5703125" style="22"/>
    <col min="12520" max="12520" width="12" style="22" customWidth="1"/>
    <col min="12521" max="12772" width="11.5703125" style="22"/>
    <col min="12773" max="12773" width="51.5703125" style="22" customWidth="1"/>
    <col min="12774" max="12775" width="11.5703125" style="22"/>
    <col min="12776" max="12776" width="12" style="22" customWidth="1"/>
    <col min="12777" max="13028" width="11.5703125" style="22"/>
    <col min="13029" max="13029" width="51.5703125" style="22" customWidth="1"/>
    <col min="13030" max="13031" width="11.5703125" style="22"/>
    <col min="13032" max="13032" width="12" style="22" customWidth="1"/>
    <col min="13033" max="13284" width="11.5703125" style="22"/>
    <col min="13285" max="13285" width="51.5703125" style="22" customWidth="1"/>
    <col min="13286" max="13287" width="11.5703125" style="22"/>
    <col min="13288" max="13288" width="12" style="22" customWidth="1"/>
    <col min="13289" max="13540" width="11.5703125" style="22"/>
    <col min="13541" max="13541" width="51.5703125" style="22" customWidth="1"/>
    <col min="13542" max="13543" width="11.5703125" style="22"/>
    <col min="13544" max="13544" width="12" style="22" customWidth="1"/>
    <col min="13545" max="13796" width="11.5703125" style="22"/>
    <col min="13797" max="13797" width="51.5703125" style="22" customWidth="1"/>
    <col min="13798" max="13799" width="11.5703125" style="22"/>
    <col min="13800" max="13800" width="12" style="22" customWidth="1"/>
    <col min="13801" max="14052" width="11.5703125" style="22"/>
    <col min="14053" max="14053" width="51.5703125" style="22" customWidth="1"/>
    <col min="14054" max="14055" width="11.5703125" style="22"/>
    <col min="14056" max="14056" width="12" style="22" customWidth="1"/>
    <col min="14057" max="14308" width="11.5703125" style="22"/>
    <col min="14309" max="14309" width="51.5703125" style="22" customWidth="1"/>
    <col min="14310" max="14311" width="11.5703125" style="22"/>
    <col min="14312" max="14312" width="12" style="22" customWidth="1"/>
    <col min="14313" max="14564" width="11.5703125" style="22"/>
    <col min="14565" max="14565" width="51.5703125" style="22" customWidth="1"/>
    <col min="14566" max="14567" width="11.5703125" style="22"/>
    <col min="14568" max="14568" width="12" style="22" customWidth="1"/>
    <col min="14569" max="14820" width="11.5703125" style="22"/>
    <col min="14821" max="14821" width="51.5703125" style="22" customWidth="1"/>
    <col min="14822" max="14823" width="11.5703125" style="22"/>
    <col min="14824" max="14824" width="12" style="22" customWidth="1"/>
    <col min="14825" max="15076" width="11.5703125" style="22"/>
    <col min="15077" max="15077" width="51.5703125" style="22" customWidth="1"/>
    <col min="15078" max="15079" width="11.5703125" style="22"/>
    <col min="15080" max="15080" width="12" style="22" customWidth="1"/>
    <col min="15081" max="15332" width="11.5703125" style="22"/>
    <col min="15333" max="15333" width="51.5703125" style="22" customWidth="1"/>
    <col min="15334" max="15335" width="11.5703125" style="22"/>
    <col min="15336" max="15336" width="12" style="22" customWidth="1"/>
    <col min="15337" max="15588" width="11.5703125" style="22"/>
    <col min="15589" max="15589" width="51.5703125" style="22" customWidth="1"/>
    <col min="15590" max="15591" width="11.5703125" style="22"/>
    <col min="15592" max="15592" width="12" style="22" customWidth="1"/>
    <col min="15593" max="15844" width="11.5703125" style="22"/>
    <col min="15845" max="15845" width="51.5703125" style="22" customWidth="1"/>
    <col min="15846" max="15847" width="11.5703125" style="22"/>
    <col min="15848" max="15848" width="12" style="22" customWidth="1"/>
    <col min="15849" max="16100" width="11.5703125" style="22"/>
    <col min="16101" max="16101" width="51.5703125" style="22" customWidth="1"/>
    <col min="16102" max="16103" width="11.5703125" style="22"/>
    <col min="16104" max="16104" width="12" style="22" customWidth="1"/>
    <col min="16105" max="16384" width="11.5703125" style="22"/>
  </cols>
  <sheetData>
    <row r="1" spans="1:12" ht="15.75" customHeight="1" x14ac:dyDescent="0.25">
      <c r="A1" s="85"/>
      <c r="B1" s="85"/>
      <c r="C1" s="85"/>
      <c r="D1" s="85"/>
      <c r="E1" s="85"/>
      <c r="F1" s="85"/>
      <c r="G1" s="85"/>
      <c r="H1" s="85"/>
      <c r="I1" s="85"/>
      <c r="J1" s="85"/>
      <c r="K1" s="85"/>
    </row>
    <row r="2" spans="1:12" ht="76.5" customHeight="1" x14ac:dyDescent="0.25">
      <c r="A2" s="85"/>
      <c r="B2" s="85"/>
      <c r="C2" s="85"/>
      <c r="D2" s="85"/>
      <c r="E2" s="85"/>
      <c r="F2" s="85"/>
      <c r="G2" s="85"/>
      <c r="H2" s="85"/>
      <c r="I2" s="85"/>
      <c r="J2" s="85"/>
      <c r="K2" s="85"/>
    </row>
    <row r="3" spans="1:12" ht="15.75" customHeight="1" x14ac:dyDescent="0.25">
      <c r="A3" s="212" t="str">
        <f>+[1]Contents!A2</f>
        <v>Statistics about corporate insolvency in Australia</v>
      </c>
      <c r="B3" s="212"/>
      <c r="C3" s="212"/>
      <c r="D3" s="212"/>
      <c r="E3" s="212"/>
      <c r="F3" s="212"/>
      <c r="G3" s="212"/>
      <c r="H3" s="212"/>
      <c r="I3" s="212"/>
      <c r="J3" s="212"/>
      <c r="K3" s="212"/>
    </row>
    <row r="4" spans="1:12" ht="25.5" customHeight="1" x14ac:dyDescent="0.25">
      <c r="A4" s="213" t="str">
        <f>Contents!A3</f>
        <v>Released: December 2025</v>
      </c>
      <c r="B4" s="213"/>
      <c r="C4" s="213"/>
      <c r="D4" s="213"/>
      <c r="E4" s="213"/>
      <c r="F4" s="213"/>
      <c r="G4" s="213"/>
      <c r="H4" s="213"/>
      <c r="I4" s="213"/>
      <c r="J4" s="213"/>
      <c r="K4" s="213"/>
    </row>
    <row r="5" spans="1:12" ht="26.25" customHeight="1" x14ac:dyDescent="0.25">
      <c r="A5" s="211" t="s">
        <v>42</v>
      </c>
      <c r="B5" s="211"/>
      <c r="C5" s="211"/>
      <c r="D5" s="211"/>
      <c r="E5" s="211"/>
      <c r="F5" s="211"/>
      <c r="G5" s="211"/>
      <c r="H5" s="211"/>
      <c r="I5" s="211"/>
      <c r="J5" s="211"/>
      <c r="K5" s="211"/>
    </row>
    <row r="6" spans="1:12" ht="15" customHeight="1" x14ac:dyDescent="0.25">
      <c r="A6" s="2"/>
      <c r="B6" s="2"/>
      <c r="C6" s="214" t="s">
        <v>43</v>
      </c>
      <c r="D6" s="214"/>
      <c r="E6" s="214"/>
      <c r="F6" s="214"/>
      <c r="G6" s="214"/>
      <c r="H6" s="214"/>
      <c r="I6" s="214"/>
      <c r="J6" s="214"/>
      <c r="K6" s="214"/>
    </row>
    <row r="7" spans="1:12" ht="27" customHeight="1" x14ac:dyDescent="0.25">
      <c r="A7" s="86" t="s">
        <v>44</v>
      </c>
      <c r="B7" s="86" t="s">
        <v>45</v>
      </c>
      <c r="C7" s="9" t="s">
        <v>46</v>
      </c>
      <c r="D7" s="9" t="s">
        <v>47</v>
      </c>
      <c r="E7" s="9" t="s">
        <v>48</v>
      </c>
      <c r="F7" s="9" t="s">
        <v>49</v>
      </c>
      <c r="G7" s="9" t="s">
        <v>50</v>
      </c>
      <c r="H7" s="9" t="s">
        <v>51</v>
      </c>
      <c r="I7" s="9" t="s">
        <v>52</v>
      </c>
      <c r="J7" s="9" t="s">
        <v>53</v>
      </c>
      <c r="K7" s="47" t="s">
        <v>54</v>
      </c>
      <c r="L7" s="9"/>
    </row>
    <row r="8" spans="1:12" x14ac:dyDescent="0.25">
      <c r="A8" s="215" t="s">
        <v>55</v>
      </c>
      <c r="B8" s="215"/>
      <c r="C8" s="215"/>
      <c r="D8" s="215"/>
      <c r="E8" s="215"/>
      <c r="F8" s="215"/>
      <c r="G8" s="215"/>
      <c r="H8" s="215"/>
      <c r="I8" s="215"/>
      <c r="J8" s="215"/>
      <c r="K8" s="215"/>
      <c r="L8" s="9"/>
    </row>
    <row r="9" spans="1:12" x14ac:dyDescent="0.25">
      <c r="A9" s="64" t="s">
        <v>56</v>
      </c>
      <c r="B9" s="64" t="s">
        <v>57</v>
      </c>
      <c r="C9" s="10">
        <v>77</v>
      </c>
      <c r="D9" s="10">
        <v>1889</v>
      </c>
      <c r="E9" s="10">
        <v>12</v>
      </c>
      <c r="F9" s="10">
        <v>536</v>
      </c>
      <c r="G9" s="10">
        <v>162</v>
      </c>
      <c r="H9" s="10">
        <v>24</v>
      </c>
      <c r="I9" s="10">
        <v>1249</v>
      </c>
      <c r="J9" s="10">
        <v>161</v>
      </c>
      <c r="K9" s="11">
        <f>SUM(C9:J9)</f>
        <v>4110</v>
      </c>
      <c r="L9" s="10"/>
    </row>
    <row r="10" spans="1:12" x14ac:dyDescent="0.25">
      <c r="A10" s="64" t="s">
        <v>56</v>
      </c>
      <c r="B10" s="64" t="s">
        <v>58</v>
      </c>
      <c r="C10" s="10">
        <v>2</v>
      </c>
      <c r="D10" s="10">
        <v>377</v>
      </c>
      <c r="E10" s="10">
        <v>2</v>
      </c>
      <c r="F10" s="10">
        <v>130</v>
      </c>
      <c r="G10" s="10">
        <v>64</v>
      </c>
      <c r="H10" s="10">
        <v>3</v>
      </c>
      <c r="I10" s="10">
        <v>112</v>
      </c>
      <c r="J10" s="10">
        <v>145</v>
      </c>
      <c r="K10" s="11">
        <f t="shared" ref="K10:K38" si="0">SUM(C10:J10)</f>
        <v>835</v>
      </c>
      <c r="L10" s="10"/>
    </row>
    <row r="11" spans="1:12" x14ac:dyDescent="0.25">
      <c r="A11" s="64" t="s">
        <v>56</v>
      </c>
      <c r="B11" s="64" t="s">
        <v>59</v>
      </c>
      <c r="C11" s="10">
        <v>10</v>
      </c>
      <c r="D11" s="10">
        <v>499</v>
      </c>
      <c r="E11" s="10">
        <v>1</v>
      </c>
      <c r="F11" s="10">
        <v>213</v>
      </c>
      <c r="G11" s="10">
        <v>53</v>
      </c>
      <c r="H11" s="10">
        <v>10</v>
      </c>
      <c r="I11" s="10">
        <v>451</v>
      </c>
      <c r="J11" s="10">
        <v>130</v>
      </c>
      <c r="K11" s="11">
        <f t="shared" si="0"/>
        <v>1367</v>
      </c>
      <c r="L11" s="10"/>
    </row>
    <row r="12" spans="1:12" x14ac:dyDescent="0.25">
      <c r="A12" s="43" t="s">
        <v>56</v>
      </c>
      <c r="B12" s="43" t="s">
        <v>60</v>
      </c>
      <c r="C12" s="11">
        <f>SUM(C9:C11)</f>
        <v>89</v>
      </c>
      <c r="D12" s="11">
        <f t="shared" ref="D12:J12" si="1">SUM(D9:D11)</f>
        <v>2765</v>
      </c>
      <c r="E12" s="11">
        <f t="shared" si="1"/>
        <v>15</v>
      </c>
      <c r="F12" s="11">
        <f t="shared" si="1"/>
        <v>879</v>
      </c>
      <c r="G12" s="11">
        <f t="shared" si="1"/>
        <v>279</v>
      </c>
      <c r="H12" s="11">
        <f t="shared" si="1"/>
        <v>37</v>
      </c>
      <c r="I12" s="11">
        <f t="shared" si="1"/>
        <v>1812</v>
      </c>
      <c r="J12" s="11">
        <f t="shared" si="1"/>
        <v>436</v>
      </c>
      <c r="K12" s="11">
        <f t="shared" si="0"/>
        <v>6312</v>
      </c>
      <c r="L12" s="10"/>
    </row>
    <row r="13" spans="1:12" x14ac:dyDescent="0.25">
      <c r="A13" s="64" t="s">
        <v>61</v>
      </c>
      <c r="B13" s="64" t="s">
        <v>57</v>
      </c>
      <c r="C13" s="10">
        <v>93</v>
      </c>
      <c r="D13" s="10">
        <v>2509</v>
      </c>
      <c r="E13" s="10">
        <v>31</v>
      </c>
      <c r="F13" s="10">
        <v>692</v>
      </c>
      <c r="G13" s="10">
        <v>235</v>
      </c>
      <c r="H13" s="10">
        <v>20</v>
      </c>
      <c r="I13" s="10">
        <v>1586</v>
      </c>
      <c r="J13" s="10">
        <v>223</v>
      </c>
      <c r="K13" s="11">
        <f t="shared" si="0"/>
        <v>5389</v>
      </c>
      <c r="L13" s="10"/>
    </row>
    <row r="14" spans="1:12" x14ac:dyDescent="0.25">
      <c r="A14" s="64" t="s">
        <v>61</v>
      </c>
      <c r="B14" s="64" t="s">
        <v>58</v>
      </c>
      <c r="C14" s="10">
        <v>1</v>
      </c>
      <c r="D14" s="10">
        <v>371</v>
      </c>
      <c r="E14" s="10">
        <v>3</v>
      </c>
      <c r="F14" s="10">
        <v>117</v>
      </c>
      <c r="G14" s="10">
        <v>18</v>
      </c>
      <c r="H14" s="10">
        <v>0</v>
      </c>
      <c r="I14" s="10">
        <v>124</v>
      </c>
      <c r="J14" s="10">
        <v>138</v>
      </c>
      <c r="K14" s="11">
        <f t="shared" si="0"/>
        <v>772</v>
      </c>
      <c r="L14" s="10"/>
    </row>
    <row r="15" spans="1:12" x14ac:dyDescent="0.25">
      <c r="A15" s="64" t="s">
        <v>61</v>
      </c>
      <c r="B15" s="64" t="s">
        <v>59</v>
      </c>
      <c r="C15" s="10">
        <v>9</v>
      </c>
      <c r="D15" s="10">
        <v>252</v>
      </c>
      <c r="E15" s="10">
        <v>3</v>
      </c>
      <c r="F15" s="10">
        <v>53</v>
      </c>
      <c r="G15" s="10">
        <v>15</v>
      </c>
      <c r="H15" s="10">
        <v>7</v>
      </c>
      <c r="I15" s="10">
        <v>157</v>
      </c>
      <c r="J15" s="10">
        <v>85</v>
      </c>
      <c r="K15" s="11">
        <f t="shared" si="0"/>
        <v>581</v>
      </c>
      <c r="L15" s="10"/>
    </row>
    <row r="16" spans="1:12" x14ac:dyDescent="0.25">
      <c r="A16" s="43" t="s">
        <v>61</v>
      </c>
      <c r="B16" s="43" t="s">
        <v>60</v>
      </c>
      <c r="C16" s="11">
        <f>SUM(C13:C15)</f>
        <v>103</v>
      </c>
      <c r="D16" s="11">
        <f t="shared" ref="D16:J16" si="2">SUM(D13:D15)</f>
        <v>3132</v>
      </c>
      <c r="E16" s="11">
        <f t="shared" si="2"/>
        <v>37</v>
      </c>
      <c r="F16" s="11">
        <f t="shared" si="2"/>
        <v>862</v>
      </c>
      <c r="G16" s="11">
        <f t="shared" si="2"/>
        <v>268</v>
      </c>
      <c r="H16" s="11">
        <f t="shared" si="2"/>
        <v>27</v>
      </c>
      <c r="I16" s="11">
        <f t="shared" si="2"/>
        <v>1867</v>
      </c>
      <c r="J16" s="11">
        <f t="shared" si="2"/>
        <v>446</v>
      </c>
      <c r="K16" s="11">
        <f t="shared" si="0"/>
        <v>6742</v>
      </c>
      <c r="L16" s="10"/>
    </row>
    <row r="17" spans="1:21" x14ac:dyDescent="0.25">
      <c r="A17" s="64" t="s">
        <v>62</v>
      </c>
      <c r="B17" s="64" t="s">
        <v>57</v>
      </c>
      <c r="C17" s="10">
        <v>103</v>
      </c>
      <c r="D17" s="10">
        <v>3360</v>
      </c>
      <c r="E17" s="10">
        <v>28</v>
      </c>
      <c r="F17" s="10">
        <v>942</v>
      </c>
      <c r="G17" s="10">
        <v>312</v>
      </c>
      <c r="H17" s="10">
        <v>34</v>
      </c>
      <c r="I17" s="10">
        <v>1899</v>
      </c>
      <c r="J17" s="10">
        <v>272</v>
      </c>
      <c r="K17" s="11">
        <f t="shared" si="0"/>
        <v>6950</v>
      </c>
      <c r="L17" s="10"/>
    </row>
    <row r="18" spans="1:21" x14ac:dyDescent="0.25">
      <c r="A18" s="64" t="s">
        <v>62</v>
      </c>
      <c r="B18" s="64" t="s">
        <v>58</v>
      </c>
      <c r="C18" s="10">
        <v>0</v>
      </c>
      <c r="D18" s="10">
        <v>114</v>
      </c>
      <c r="E18" s="10">
        <v>0</v>
      </c>
      <c r="F18" s="10">
        <v>51</v>
      </c>
      <c r="G18" s="10">
        <v>8</v>
      </c>
      <c r="H18" s="10">
        <v>1</v>
      </c>
      <c r="I18" s="10">
        <v>77</v>
      </c>
      <c r="J18" s="10">
        <v>88</v>
      </c>
      <c r="K18" s="11">
        <f t="shared" si="0"/>
        <v>339</v>
      </c>
      <c r="L18" s="10"/>
    </row>
    <row r="19" spans="1:21" x14ac:dyDescent="0.25">
      <c r="A19" s="64" t="s">
        <v>62</v>
      </c>
      <c r="B19" s="64" t="s">
        <v>59</v>
      </c>
      <c r="C19" s="10">
        <v>4</v>
      </c>
      <c r="D19" s="10">
        <v>131</v>
      </c>
      <c r="E19" s="10">
        <v>0</v>
      </c>
      <c r="F19" s="10">
        <v>21</v>
      </c>
      <c r="G19" s="10">
        <v>8</v>
      </c>
      <c r="H19" s="10">
        <v>4</v>
      </c>
      <c r="I19" s="10">
        <v>72</v>
      </c>
      <c r="J19" s="10">
        <v>29</v>
      </c>
      <c r="K19" s="11">
        <f t="shared" si="0"/>
        <v>269</v>
      </c>
      <c r="L19" s="10"/>
    </row>
    <row r="20" spans="1:21" x14ac:dyDescent="0.25">
      <c r="A20" s="43" t="s">
        <v>62</v>
      </c>
      <c r="B20" s="43" t="s">
        <v>60</v>
      </c>
      <c r="C20" s="11">
        <f>SUM(C17:C19)</f>
        <v>107</v>
      </c>
      <c r="D20" s="11">
        <f t="shared" ref="D20:J20" si="3">SUM(D17:D19)</f>
        <v>3605</v>
      </c>
      <c r="E20" s="11">
        <f t="shared" si="3"/>
        <v>28</v>
      </c>
      <c r="F20" s="11">
        <f t="shared" si="3"/>
        <v>1014</v>
      </c>
      <c r="G20" s="11">
        <f t="shared" si="3"/>
        <v>328</v>
      </c>
      <c r="H20" s="11">
        <f t="shared" si="3"/>
        <v>39</v>
      </c>
      <c r="I20" s="11">
        <f t="shared" si="3"/>
        <v>2048</v>
      </c>
      <c r="J20" s="11">
        <f t="shared" si="3"/>
        <v>389</v>
      </c>
      <c r="K20" s="11">
        <f t="shared" si="0"/>
        <v>7558</v>
      </c>
      <c r="L20" s="10"/>
    </row>
    <row r="21" spans="1:21" x14ac:dyDescent="0.25">
      <c r="A21" s="64" t="s">
        <v>63</v>
      </c>
      <c r="B21" s="64" t="s">
        <v>57</v>
      </c>
      <c r="C21" s="10">
        <v>100</v>
      </c>
      <c r="D21" s="10">
        <v>3684</v>
      </c>
      <c r="E21" s="10">
        <v>15</v>
      </c>
      <c r="F21" s="10">
        <v>973</v>
      </c>
      <c r="G21" s="10">
        <v>282</v>
      </c>
      <c r="H21" s="10">
        <v>41</v>
      </c>
      <c r="I21" s="10">
        <v>1834</v>
      </c>
      <c r="J21" s="10">
        <v>263</v>
      </c>
      <c r="K21" s="11">
        <f t="shared" si="0"/>
        <v>7192</v>
      </c>
      <c r="L21" s="10"/>
    </row>
    <row r="22" spans="1:21" x14ac:dyDescent="0.25">
      <c r="A22" s="64" t="s">
        <v>63</v>
      </c>
      <c r="B22" s="64" t="s">
        <v>58</v>
      </c>
      <c r="C22" s="10">
        <v>3</v>
      </c>
      <c r="D22" s="10">
        <v>112</v>
      </c>
      <c r="E22" s="10">
        <v>0</v>
      </c>
      <c r="F22" s="10">
        <v>7</v>
      </c>
      <c r="G22" s="10">
        <v>4</v>
      </c>
      <c r="H22" s="10">
        <v>0</v>
      </c>
      <c r="I22" s="10">
        <v>61</v>
      </c>
      <c r="J22" s="10">
        <v>55</v>
      </c>
      <c r="K22" s="11">
        <f t="shared" si="0"/>
        <v>242</v>
      </c>
      <c r="L22" s="10"/>
    </row>
    <row r="23" spans="1:21" x14ac:dyDescent="0.25">
      <c r="A23" s="64" t="s">
        <v>63</v>
      </c>
      <c r="B23" s="64" t="s">
        <v>59</v>
      </c>
      <c r="C23" s="10">
        <v>2</v>
      </c>
      <c r="D23" s="10">
        <v>129</v>
      </c>
      <c r="E23" s="10">
        <v>1</v>
      </c>
      <c r="F23" s="10">
        <v>46</v>
      </c>
      <c r="G23" s="10">
        <v>4</v>
      </c>
      <c r="H23" s="10">
        <v>7</v>
      </c>
      <c r="I23" s="10">
        <v>61</v>
      </c>
      <c r="J23" s="10">
        <v>30</v>
      </c>
      <c r="K23" s="11">
        <f t="shared" si="0"/>
        <v>280</v>
      </c>
      <c r="L23" s="10"/>
    </row>
    <row r="24" spans="1:21" x14ac:dyDescent="0.25">
      <c r="A24" s="43" t="s">
        <v>63</v>
      </c>
      <c r="B24" s="43" t="s">
        <v>60</v>
      </c>
      <c r="C24" s="11">
        <f>SUM(C21:C23)</f>
        <v>105</v>
      </c>
      <c r="D24" s="11">
        <f t="shared" ref="D24:J24" si="4">SUM(D21:D23)</f>
        <v>3925</v>
      </c>
      <c r="E24" s="11">
        <f t="shared" si="4"/>
        <v>16</v>
      </c>
      <c r="F24" s="11">
        <f t="shared" si="4"/>
        <v>1026</v>
      </c>
      <c r="G24" s="11">
        <f t="shared" si="4"/>
        <v>290</v>
      </c>
      <c r="H24" s="11">
        <f t="shared" si="4"/>
        <v>48</v>
      </c>
      <c r="I24" s="11">
        <f t="shared" si="4"/>
        <v>1956</v>
      </c>
      <c r="J24" s="11">
        <f t="shared" si="4"/>
        <v>348</v>
      </c>
      <c r="K24" s="11">
        <f>SUM(C24:J24)</f>
        <v>7714</v>
      </c>
      <c r="L24" s="10"/>
    </row>
    <row r="25" spans="1:21" x14ac:dyDescent="0.25">
      <c r="A25" s="64" t="s">
        <v>64</v>
      </c>
      <c r="B25" s="64" t="s">
        <v>57</v>
      </c>
      <c r="C25" s="10">
        <v>115</v>
      </c>
      <c r="D25" s="10">
        <v>4094</v>
      </c>
      <c r="E25" s="10">
        <v>15</v>
      </c>
      <c r="F25" s="10">
        <v>1238</v>
      </c>
      <c r="G25" s="10">
        <v>232</v>
      </c>
      <c r="H25" s="10">
        <v>41</v>
      </c>
      <c r="I25" s="10">
        <v>2007</v>
      </c>
      <c r="J25" s="10">
        <v>279</v>
      </c>
      <c r="K25" s="11">
        <f>SUM(C25:J25)</f>
        <v>8021</v>
      </c>
      <c r="L25" s="10"/>
    </row>
    <row r="26" spans="1:21" x14ac:dyDescent="0.25">
      <c r="A26" s="64" t="s">
        <v>64</v>
      </c>
      <c r="B26" s="64" t="s">
        <v>58</v>
      </c>
      <c r="C26" s="10">
        <v>1</v>
      </c>
      <c r="D26" s="10">
        <v>51</v>
      </c>
      <c r="E26" s="10">
        <v>0</v>
      </c>
      <c r="F26" s="10">
        <v>16</v>
      </c>
      <c r="G26" s="10">
        <v>1</v>
      </c>
      <c r="H26" s="10">
        <v>0</v>
      </c>
      <c r="I26" s="10">
        <v>36</v>
      </c>
      <c r="J26" s="10">
        <v>58</v>
      </c>
      <c r="K26" s="11">
        <f t="shared" si="0"/>
        <v>163</v>
      </c>
      <c r="L26" s="10"/>
    </row>
    <row r="27" spans="1:21" x14ac:dyDescent="0.25">
      <c r="A27" s="64" t="s">
        <v>64</v>
      </c>
      <c r="B27" s="64" t="s">
        <v>59</v>
      </c>
      <c r="C27" s="10">
        <v>4</v>
      </c>
      <c r="D27" s="10">
        <v>94</v>
      </c>
      <c r="E27" s="10">
        <v>0</v>
      </c>
      <c r="F27" s="10">
        <v>37</v>
      </c>
      <c r="G27" s="10">
        <v>2</v>
      </c>
      <c r="H27" s="10">
        <v>0</v>
      </c>
      <c r="I27" s="10">
        <v>35</v>
      </c>
      <c r="J27" s="10">
        <v>9</v>
      </c>
      <c r="K27" s="11">
        <f t="shared" si="0"/>
        <v>181</v>
      </c>
      <c r="L27" s="10"/>
    </row>
    <row r="28" spans="1:21" x14ac:dyDescent="0.25">
      <c r="A28" s="43" t="s">
        <v>64</v>
      </c>
      <c r="B28" s="43" t="s">
        <v>60</v>
      </c>
      <c r="C28" s="11">
        <f>SUM(C25:C27)</f>
        <v>120</v>
      </c>
      <c r="D28" s="11">
        <f t="shared" ref="D28:J28" si="5">SUM(D25:D27)</f>
        <v>4239</v>
      </c>
      <c r="E28" s="11">
        <f t="shared" si="5"/>
        <v>15</v>
      </c>
      <c r="F28" s="11">
        <f t="shared" si="5"/>
        <v>1291</v>
      </c>
      <c r="G28" s="11">
        <f t="shared" si="5"/>
        <v>235</v>
      </c>
      <c r="H28" s="11">
        <f t="shared" si="5"/>
        <v>41</v>
      </c>
      <c r="I28" s="11">
        <f t="shared" si="5"/>
        <v>2078</v>
      </c>
      <c r="J28" s="11">
        <f t="shared" si="5"/>
        <v>346</v>
      </c>
      <c r="K28" s="11">
        <f t="shared" si="0"/>
        <v>8365</v>
      </c>
      <c r="L28" s="10"/>
    </row>
    <row r="29" spans="1:21" x14ac:dyDescent="0.25">
      <c r="A29" s="64" t="s">
        <v>65</v>
      </c>
      <c r="B29" s="64" t="s">
        <v>57</v>
      </c>
      <c r="C29" s="10">
        <v>127</v>
      </c>
      <c r="D29" s="10">
        <v>3949</v>
      </c>
      <c r="E29" s="10">
        <v>10</v>
      </c>
      <c r="F29" s="10">
        <v>1360</v>
      </c>
      <c r="G29" s="10">
        <v>233</v>
      </c>
      <c r="H29" s="10">
        <v>58</v>
      </c>
      <c r="I29" s="10">
        <v>2099</v>
      </c>
      <c r="J29" s="10">
        <v>322</v>
      </c>
      <c r="K29" s="11">
        <f t="shared" si="0"/>
        <v>8158</v>
      </c>
      <c r="L29" s="44"/>
    </row>
    <row r="30" spans="1:21" x14ac:dyDescent="0.25">
      <c r="A30" s="64" t="s">
        <v>65</v>
      </c>
      <c r="B30" s="64" t="s">
        <v>58</v>
      </c>
      <c r="C30" s="10">
        <v>1</v>
      </c>
      <c r="D30" s="10">
        <v>25</v>
      </c>
      <c r="E30" s="10">
        <v>0</v>
      </c>
      <c r="F30" s="10">
        <v>6</v>
      </c>
      <c r="G30" s="10">
        <v>5</v>
      </c>
      <c r="H30" s="10">
        <v>0</v>
      </c>
      <c r="I30" s="10">
        <v>37</v>
      </c>
      <c r="J30" s="10">
        <v>77</v>
      </c>
      <c r="K30" s="11">
        <f t="shared" si="0"/>
        <v>151</v>
      </c>
    </row>
    <row r="31" spans="1:21" x14ac:dyDescent="0.25">
      <c r="A31" s="64" t="s">
        <v>65</v>
      </c>
      <c r="B31" s="64" t="s">
        <v>59</v>
      </c>
      <c r="C31" s="10">
        <v>0</v>
      </c>
      <c r="D31" s="10">
        <v>59</v>
      </c>
      <c r="E31" s="10">
        <v>3</v>
      </c>
      <c r="F31" s="10">
        <v>18</v>
      </c>
      <c r="G31" s="10">
        <v>5</v>
      </c>
      <c r="H31" s="10">
        <v>1</v>
      </c>
      <c r="I31" s="10">
        <v>30</v>
      </c>
      <c r="J31" s="10">
        <v>66</v>
      </c>
      <c r="K31" s="11">
        <f t="shared" si="0"/>
        <v>182</v>
      </c>
      <c r="M31" s="45"/>
      <c r="N31" s="45"/>
      <c r="O31" s="45"/>
      <c r="P31" s="45"/>
      <c r="Q31" s="45"/>
      <c r="R31" s="45"/>
      <c r="S31" s="45"/>
      <c r="T31" s="45"/>
      <c r="U31" s="45"/>
    </row>
    <row r="32" spans="1:21" x14ac:dyDescent="0.25">
      <c r="A32" s="43" t="s">
        <v>65</v>
      </c>
      <c r="B32" s="43" t="s">
        <v>60</v>
      </c>
      <c r="C32" s="11">
        <f>SUM(C29:C31)</f>
        <v>128</v>
      </c>
      <c r="D32" s="11">
        <f t="shared" ref="D32:J32" si="6">SUM(D29:D31)</f>
        <v>4033</v>
      </c>
      <c r="E32" s="11">
        <f t="shared" si="6"/>
        <v>13</v>
      </c>
      <c r="F32" s="11">
        <f t="shared" si="6"/>
        <v>1384</v>
      </c>
      <c r="G32" s="11">
        <f t="shared" si="6"/>
        <v>243</v>
      </c>
      <c r="H32" s="11">
        <f t="shared" si="6"/>
        <v>59</v>
      </c>
      <c r="I32" s="11">
        <f t="shared" si="6"/>
        <v>2166</v>
      </c>
      <c r="J32" s="11">
        <f t="shared" si="6"/>
        <v>465</v>
      </c>
      <c r="K32" s="11">
        <f t="shared" si="0"/>
        <v>8491</v>
      </c>
      <c r="L32" s="46"/>
      <c r="M32" s="45"/>
      <c r="N32" s="45"/>
      <c r="O32" s="45"/>
      <c r="P32" s="45"/>
      <c r="Q32" s="45"/>
      <c r="R32" s="45"/>
      <c r="S32" s="45"/>
      <c r="T32" s="45"/>
      <c r="U32" s="45"/>
    </row>
    <row r="33" spans="1:45" x14ac:dyDescent="0.25">
      <c r="A33" s="64" t="s">
        <v>66</v>
      </c>
      <c r="B33" s="64" t="s">
        <v>57</v>
      </c>
      <c r="C33" s="10">
        <v>127</v>
      </c>
      <c r="D33" s="10">
        <v>4134</v>
      </c>
      <c r="E33" s="10">
        <v>17</v>
      </c>
      <c r="F33" s="10">
        <v>1524</v>
      </c>
      <c r="G33" s="10">
        <v>322</v>
      </c>
      <c r="H33" s="10">
        <v>64</v>
      </c>
      <c r="I33" s="10">
        <v>1745</v>
      </c>
      <c r="J33" s="10">
        <v>440</v>
      </c>
      <c r="K33" s="11">
        <f t="shared" si="0"/>
        <v>8373</v>
      </c>
      <c r="AS33" s="64" t="s">
        <v>67</v>
      </c>
    </row>
    <row r="34" spans="1:45" x14ac:dyDescent="0.25">
      <c r="A34" s="64" t="str">
        <f>A33</f>
        <v>2010-2011</v>
      </c>
      <c r="B34" s="64" t="s">
        <v>58</v>
      </c>
      <c r="C34" s="10">
        <v>0</v>
      </c>
      <c r="D34" s="10">
        <v>8</v>
      </c>
      <c r="E34" s="10">
        <v>0</v>
      </c>
      <c r="F34" s="10">
        <v>3</v>
      </c>
      <c r="G34" s="10">
        <v>0</v>
      </c>
      <c r="H34" s="10">
        <v>0</v>
      </c>
      <c r="I34" s="10">
        <v>38</v>
      </c>
      <c r="J34" s="10">
        <v>100</v>
      </c>
      <c r="K34" s="11">
        <f t="shared" si="0"/>
        <v>149</v>
      </c>
      <c r="AS34" s="64" t="s">
        <v>68</v>
      </c>
    </row>
    <row r="35" spans="1:45" x14ac:dyDescent="0.25">
      <c r="A35" s="64" t="str">
        <f>A33</f>
        <v>2010-2011</v>
      </c>
      <c r="B35" s="64" t="s">
        <v>59</v>
      </c>
      <c r="C35" s="10">
        <v>1</v>
      </c>
      <c r="D35" s="10">
        <v>31</v>
      </c>
      <c r="E35" s="10">
        <v>0</v>
      </c>
      <c r="F35" s="10">
        <v>9</v>
      </c>
      <c r="G35" s="10">
        <v>0</v>
      </c>
      <c r="H35" s="10">
        <v>1</v>
      </c>
      <c r="I35" s="10">
        <v>31</v>
      </c>
      <c r="J35" s="10">
        <v>19</v>
      </c>
      <c r="K35" s="11">
        <f>SUM(C35:J35)</f>
        <v>92</v>
      </c>
    </row>
    <row r="36" spans="1:45" x14ac:dyDescent="0.25">
      <c r="A36" s="43" t="str">
        <f>A33</f>
        <v>2010-2011</v>
      </c>
      <c r="B36" s="43" t="s">
        <v>60</v>
      </c>
      <c r="C36" s="11">
        <f t="shared" ref="C36:J36" si="7">SUM(C33:C35)</f>
        <v>128</v>
      </c>
      <c r="D36" s="11">
        <f t="shared" si="7"/>
        <v>4173</v>
      </c>
      <c r="E36" s="11">
        <f t="shared" si="7"/>
        <v>17</v>
      </c>
      <c r="F36" s="11">
        <f t="shared" si="7"/>
        <v>1536</v>
      </c>
      <c r="G36" s="11">
        <f t="shared" si="7"/>
        <v>322</v>
      </c>
      <c r="H36" s="11">
        <f t="shared" si="7"/>
        <v>65</v>
      </c>
      <c r="I36" s="11">
        <f t="shared" si="7"/>
        <v>1814</v>
      </c>
      <c r="J36" s="11">
        <f t="shared" si="7"/>
        <v>559</v>
      </c>
      <c r="K36" s="11">
        <f t="shared" si="0"/>
        <v>8614</v>
      </c>
      <c r="L36" s="46"/>
    </row>
    <row r="37" spans="1:45" x14ac:dyDescent="0.25">
      <c r="A37" s="64" t="s">
        <v>69</v>
      </c>
      <c r="B37" s="64" t="s">
        <v>57</v>
      </c>
      <c r="C37" s="10">
        <v>97</v>
      </c>
      <c r="D37" s="10">
        <f>4738+35+5</f>
        <v>4778</v>
      </c>
      <c r="E37" s="10">
        <v>31</v>
      </c>
      <c r="F37" s="10">
        <v>2204</v>
      </c>
      <c r="G37" s="10">
        <v>479</v>
      </c>
      <c r="H37" s="10">
        <v>80</v>
      </c>
      <c r="I37" s="10">
        <v>2310</v>
      </c>
      <c r="J37" s="10">
        <v>517</v>
      </c>
      <c r="K37" s="11">
        <f>SUM(C37:J37)</f>
        <v>10496</v>
      </c>
    </row>
    <row r="38" spans="1:45" x14ac:dyDescent="0.25">
      <c r="A38" s="64" t="str">
        <f>A37</f>
        <v>2011-2012</v>
      </c>
      <c r="B38" s="64" t="s">
        <v>58</v>
      </c>
      <c r="C38" s="10">
        <v>1</v>
      </c>
      <c r="D38" s="10">
        <v>26</v>
      </c>
      <c r="E38" s="10">
        <v>0</v>
      </c>
      <c r="F38" s="10">
        <v>13</v>
      </c>
      <c r="G38" s="10">
        <v>5</v>
      </c>
      <c r="H38" s="10">
        <v>0</v>
      </c>
      <c r="I38" s="10">
        <v>29</v>
      </c>
      <c r="J38" s="10">
        <v>56</v>
      </c>
      <c r="K38" s="11">
        <f t="shared" si="0"/>
        <v>130</v>
      </c>
    </row>
    <row r="39" spans="1:45" x14ac:dyDescent="0.25">
      <c r="A39" s="64" t="str">
        <f>A37</f>
        <v>2011-2012</v>
      </c>
      <c r="B39" s="64" t="s">
        <v>59</v>
      </c>
      <c r="C39" s="10">
        <v>0</v>
      </c>
      <c r="D39" s="10">
        <v>55</v>
      </c>
      <c r="E39" s="10">
        <v>0</v>
      </c>
      <c r="F39" s="10">
        <v>24</v>
      </c>
      <c r="G39" s="10">
        <v>2</v>
      </c>
      <c r="H39" s="10">
        <v>1</v>
      </c>
      <c r="I39" s="10">
        <v>33</v>
      </c>
      <c r="J39" s="10">
        <v>63</v>
      </c>
      <c r="K39" s="11">
        <f>SUM(C39:J39)</f>
        <v>178</v>
      </c>
    </row>
    <row r="40" spans="1:45" x14ac:dyDescent="0.25">
      <c r="A40" s="43" t="str">
        <f>A37</f>
        <v>2011-2012</v>
      </c>
      <c r="B40" s="43" t="s">
        <v>60</v>
      </c>
      <c r="C40" s="11">
        <f>SUM(C37:C39)</f>
        <v>98</v>
      </c>
      <c r="D40" s="11">
        <f t="shared" ref="D40:J40" si="8">SUM(D37:D39)</f>
        <v>4859</v>
      </c>
      <c r="E40" s="11">
        <f t="shared" si="8"/>
        <v>31</v>
      </c>
      <c r="F40" s="11">
        <f t="shared" si="8"/>
        <v>2241</v>
      </c>
      <c r="G40" s="11">
        <f t="shared" si="8"/>
        <v>486</v>
      </c>
      <c r="H40" s="11">
        <f t="shared" si="8"/>
        <v>81</v>
      </c>
      <c r="I40" s="11">
        <f t="shared" si="8"/>
        <v>2372</v>
      </c>
      <c r="J40" s="11">
        <f t="shared" si="8"/>
        <v>636</v>
      </c>
      <c r="K40" s="11">
        <f t="shared" ref="K40:K42" si="9">SUM(C40:J40)</f>
        <v>10804</v>
      </c>
      <c r="L40" s="46"/>
    </row>
    <row r="41" spans="1:45" x14ac:dyDescent="0.25">
      <c r="A41" s="64" t="s">
        <v>70</v>
      </c>
      <c r="B41" s="64" t="s">
        <v>57</v>
      </c>
      <c r="C41" s="10">
        <v>107</v>
      </c>
      <c r="D41" s="10">
        <v>4179</v>
      </c>
      <c r="E41" s="10">
        <v>33</v>
      </c>
      <c r="F41" s="10">
        <v>2096</v>
      </c>
      <c r="G41" s="10">
        <v>384</v>
      </c>
      <c r="H41" s="10">
        <v>94</v>
      </c>
      <c r="I41" s="10">
        <v>2161</v>
      </c>
      <c r="J41" s="10">
        <v>528</v>
      </c>
      <c r="K41" s="11">
        <f t="shared" si="9"/>
        <v>9582</v>
      </c>
    </row>
    <row r="42" spans="1:45" x14ac:dyDescent="0.25">
      <c r="A42" s="64" t="str">
        <f>A41</f>
        <v>2012-2013</v>
      </c>
      <c r="B42" s="64" t="s">
        <v>58</v>
      </c>
      <c r="C42" s="10">
        <v>0</v>
      </c>
      <c r="D42" s="10">
        <v>10</v>
      </c>
      <c r="E42" s="10">
        <v>1</v>
      </c>
      <c r="F42" s="10">
        <v>5</v>
      </c>
      <c r="G42" s="10">
        <v>4</v>
      </c>
      <c r="H42" s="10">
        <v>0</v>
      </c>
      <c r="I42" s="10">
        <v>33</v>
      </c>
      <c r="J42" s="10">
        <v>32</v>
      </c>
      <c r="K42" s="11">
        <f t="shared" si="9"/>
        <v>85</v>
      </c>
    </row>
    <row r="43" spans="1:45" x14ac:dyDescent="0.25">
      <c r="A43" s="64" t="str">
        <f>A41</f>
        <v>2012-2013</v>
      </c>
      <c r="B43" s="64" t="s">
        <v>59</v>
      </c>
      <c r="C43" s="10">
        <v>0</v>
      </c>
      <c r="D43" s="10">
        <v>42</v>
      </c>
      <c r="E43" s="10">
        <v>0</v>
      </c>
      <c r="F43" s="10">
        <v>12</v>
      </c>
      <c r="G43" s="10">
        <v>0</v>
      </c>
      <c r="H43" s="10">
        <v>0</v>
      </c>
      <c r="I43" s="10">
        <v>25</v>
      </c>
      <c r="J43" s="10">
        <v>42</v>
      </c>
      <c r="K43" s="11">
        <f>SUM(C43:J43)</f>
        <v>121</v>
      </c>
    </row>
    <row r="44" spans="1:45" x14ac:dyDescent="0.25">
      <c r="A44" s="43" t="str">
        <f>A41</f>
        <v>2012-2013</v>
      </c>
      <c r="B44" s="43" t="s">
        <v>60</v>
      </c>
      <c r="C44" s="11">
        <f>SUM(C41:C43)</f>
        <v>107</v>
      </c>
      <c r="D44" s="11">
        <f t="shared" ref="D44:J44" si="10">SUM(D41:D43)</f>
        <v>4231</v>
      </c>
      <c r="E44" s="11">
        <f t="shared" si="10"/>
        <v>34</v>
      </c>
      <c r="F44" s="11">
        <f t="shared" si="10"/>
        <v>2113</v>
      </c>
      <c r="G44" s="11">
        <f t="shared" si="10"/>
        <v>388</v>
      </c>
      <c r="H44" s="11">
        <f t="shared" si="10"/>
        <v>94</v>
      </c>
      <c r="I44" s="11">
        <f t="shared" si="10"/>
        <v>2219</v>
      </c>
      <c r="J44" s="11">
        <f t="shared" si="10"/>
        <v>602</v>
      </c>
      <c r="K44" s="11">
        <f t="shared" ref="K44:K46" si="11">SUM(C44:J44)</f>
        <v>9788</v>
      </c>
      <c r="L44" s="46"/>
    </row>
    <row r="45" spans="1:45" x14ac:dyDescent="0.25">
      <c r="A45" s="64" t="s">
        <v>71</v>
      </c>
      <c r="B45" s="64" t="s">
        <v>57</v>
      </c>
      <c r="C45" s="10">
        <v>221</v>
      </c>
      <c r="D45" s="10">
        <v>4240</v>
      </c>
      <c r="E45" s="10">
        <v>24</v>
      </c>
      <c r="F45" s="10">
        <v>1940</v>
      </c>
      <c r="G45" s="10">
        <v>416</v>
      </c>
      <c r="H45" s="10">
        <v>126</v>
      </c>
      <c r="I45" s="10">
        <v>2368</v>
      </c>
      <c r="J45" s="10">
        <v>548</v>
      </c>
      <c r="K45" s="11">
        <f t="shared" si="11"/>
        <v>9883</v>
      </c>
    </row>
    <row r="46" spans="1:45" x14ac:dyDescent="0.25">
      <c r="A46" s="64" t="str">
        <f>A45</f>
        <v>2013-2014</v>
      </c>
      <c r="B46" s="64" t="s">
        <v>58</v>
      </c>
      <c r="C46" s="10">
        <v>0</v>
      </c>
      <c r="D46" s="10">
        <v>8</v>
      </c>
      <c r="E46" s="10">
        <v>1</v>
      </c>
      <c r="F46" s="10">
        <v>3</v>
      </c>
      <c r="G46" s="10">
        <v>3</v>
      </c>
      <c r="H46" s="10">
        <v>0</v>
      </c>
      <c r="I46" s="10">
        <v>34</v>
      </c>
      <c r="J46" s="10">
        <v>28</v>
      </c>
      <c r="K46" s="11">
        <f t="shared" si="11"/>
        <v>77</v>
      </c>
    </row>
    <row r="47" spans="1:45" x14ac:dyDescent="0.25">
      <c r="A47" s="64" t="str">
        <f>A45</f>
        <v>2013-2014</v>
      </c>
      <c r="B47" s="64" t="s">
        <v>59</v>
      </c>
      <c r="C47" s="10">
        <v>0</v>
      </c>
      <c r="D47" s="10">
        <v>37</v>
      </c>
      <c r="E47" s="10">
        <v>0</v>
      </c>
      <c r="F47" s="10">
        <v>32</v>
      </c>
      <c r="G47" s="10">
        <v>0</v>
      </c>
      <c r="H47" s="10">
        <v>0</v>
      </c>
      <c r="I47" s="10">
        <v>18</v>
      </c>
      <c r="J47" s="10">
        <v>24</v>
      </c>
      <c r="K47" s="11">
        <f>SUM(C47:J47)</f>
        <v>111</v>
      </c>
    </row>
    <row r="48" spans="1:45" x14ac:dyDescent="0.25">
      <c r="A48" s="43" t="str">
        <f>A45</f>
        <v>2013-2014</v>
      </c>
      <c r="B48" s="43" t="s">
        <v>60</v>
      </c>
      <c r="C48" s="11">
        <f t="shared" ref="C48:J48" si="12">SUM(C45:C47)</f>
        <v>221</v>
      </c>
      <c r="D48" s="11">
        <f t="shared" si="12"/>
        <v>4285</v>
      </c>
      <c r="E48" s="11">
        <f t="shared" si="12"/>
        <v>25</v>
      </c>
      <c r="F48" s="11">
        <f t="shared" si="12"/>
        <v>1975</v>
      </c>
      <c r="G48" s="11">
        <f t="shared" si="12"/>
        <v>419</v>
      </c>
      <c r="H48" s="11">
        <f t="shared" si="12"/>
        <v>126</v>
      </c>
      <c r="I48" s="11">
        <f t="shared" si="12"/>
        <v>2420</v>
      </c>
      <c r="J48" s="11">
        <f t="shared" si="12"/>
        <v>600</v>
      </c>
      <c r="K48" s="11">
        <f t="shared" ref="K48" si="13">SUM(C48:J48)</f>
        <v>10071</v>
      </c>
      <c r="L48" s="46"/>
    </row>
    <row r="49" spans="1:18" x14ac:dyDescent="0.25">
      <c r="A49" s="64" t="s">
        <v>72</v>
      </c>
      <c r="B49" s="64" t="s">
        <v>57</v>
      </c>
      <c r="C49" s="10">
        <v>142</v>
      </c>
      <c r="D49" s="10">
        <v>3665</v>
      </c>
      <c r="E49" s="10">
        <v>41</v>
      </c>
      <c r="F49" s="10">
        <v>1599</v>
      </c>
      <c r="G49" s="10">
        <v>455</v>
      </c>
      <c r="H49" s="10">
        <v>78</v>
      </c>
      <c r="I49" s="10">
        <v>2297</v>
      </c>
      <c r="J49" s="10">
        <v>589</v>
      </c>
      <c r="K49" s="11">
        <v>8866</v>
      </c>
    </row>
    <row r="50" spans="1:18" x14ac:dyDescent="0.25">
      <c r="A50" s="64" t="s">
        <v>72</v>
      </c>
      <c r="B50" s="64" t="s">
        <v>58</v>
      </c>
      <c r="C50" s="10">
        <v>0</v>
      </c>
      <c r="D50" s="10">
        <v>2</v>
      </c>
      <c r="E50" s="10">
        <v>0</v>
      </c>
      <c r="F50" s="10">
        <v>1</v>
      </c>
      <c r="G50" s="10">
        <v>0</v>
      </c>
      <c r="H50" s="10">
        <v>0</v>
      </c>
      <c r="I50" s="10">
        <v>3</v>
      </c>
      <c r="J50" s="10">
        <v>11</v>
      </c>
      <c r="K50" s="11">
        <v>17</v>
      </c>
    </row>
    <row r="51" spans="1:18" x14ac:dyDescent="0.25">
      <c r="A51" s="64" t="s">
        <v>72</v>
      </c>
      <c r="B51" s="64" t="s">
        <v>59</v>
      </c>
      <c r="C51" s="10">
        <v>0</v>
      </c>
      <c r="D51" s="10">
        <v>2</v>
      </c>
      <c r="E51" s="10">
        <v>0</v>
      </c>
      <c r="F51" s="10">
        <v>1</v>
      </c>
      <c r="G51" s="10">
        <v>0</v>
      </c>
      <c r="H51" s="10">
        <v>0</v>
      </c>
      <c r="I51" s="10">
        <v>7</v>
      </c>
      <c r="J51" s="10">
        <v>12</v>
      </c>
      <c r="K51" s="11">
        <v>22</v>
      </c>
    </row>
    <row r="52" spans="1:18" x14ac:dyDescent="0.25">
      <c r="A52" s="43" t="s">
        <v>72</v>
      </c>
      <c r="B52" s="43" t="s">
        <v>60</v>
      </c>
      <c r="C52" s="11">
        <f>SUM(C49:C51)</f>
        <v>142</v>
      </c>
      <c r="D52" s="11">
        <v>3668</v>
      </c>
      <c r="E52" s="11">
        <f t="shared" ref="E52:J52" si="14">SUM(E49:E51)</f>
        <v>41</v>
      </c>
      <c r="F52" s="11">
        <f t="shared" si="14"/>
        <v>1601</v>
      </c>
      <c r="G52" s="11">
        <f t="shared" si="14"/>
        <v>455</v>
      </c>
      <c r="H52" s="11">
        <f t="shared" si="14"/>
        <v>78</v>
      </c>
      <c r="I52" s="11">
        <f t="shared" si="14"/>
        <v>2307</v>
      </c>
      <c r="J52" s="11">
        <f t="shared" si="14"/>
        <v>612</v>
      </c>
      <c r="K52" s="11">
        <f t="shared" ref="K52:K60" si="15">SUM(C52:J52)</f>
        <v>8904</v>
      </c>
      <c r="L52" s="46"/>
    </row>
    <row r="53" spans="1:18" x14ac:dyDescent="0.25">
      <c r="A53" s="64" t="s">
        <v>73</v>
      </c>
      <c r="B53" s="64" t="s">
        <v>57</v>
      </c>
      <c r="C53" s="10">
        <v>137</v>
      </c>
      <c r="D53" s="10">
        <v>3851</v>
      </c>
      <c r="E53" s="10">
        <v>23</v>
      </c>
      <c r="F53" s="10">
        <v>1984</v>
      </c>
      <c r="G53" s="10">
        <v>322</v>
      </c>
      <c r="H53" s="10">
        <v>58</v>
      </c>
      <c r="I53" s="10">
        <v>3064</v>
      </c>
      <c r="J53" s="10">
        <v>589</v>
      </c>
      <c r="K53" s="11">
        <f t="shared" si="15"/>
        <v>10028</v>
      </c>
      <c r="L53" s="10"/>
    </row>
    <row r="54" spans="1:18" x14ac:dyDescent="0.25">
      <c r="A54" s="64" t="s">
        <v>73</v>
      </c>
      <c r="B54" s="64" t="s">
        <v>58</v>
      </c>
      <c r="C54" s="10">
        <v>1</v>
      </c>
      <c r="D54" s="10">
        <v>4</v>
      </c>
      <c r="E54" s="10">
        <v>0</v>
      </c>
      <c r="F54" s="10">
        <v>0</v>
      </c>
      <c r="G54" s="10">
        <v>9</v>
      </c>
      <c r="H54" s="10">
        <v>0</v>
      </c>
      <c r="I54" s="10">
        <v>7</v>
      </c>
      <c r="J54" s="10">
        <v>12</v>
      </c>
      <c r="K54" s="11">
        <f t="shared" si="15"/>
        <v>33</v>
      </c>
      <c r="L54" s="10"/>
    </row>
    <row r="55" spans="1:18" x14ac:dyDescent="0.25">
      <c r="A55" s="64" t="s">
        <v>73</v>
      </c>
      <c r="B55" s="64" t="s">
        <v>59</v>
      </c>
      <c r="C55" s="10">
        <v>0</v>
      </c>
      <c r="D55" s="10">
        <v>3</v>
      </c>
      <c r="E55" s="10">
        <v>0</v>
      </c>
      <c r="F55" s="10">
        <v>2</v>
      </c>
      <c r="G55" s="10">
        <v>3</v>
      </c>
      <c r="H55" s="10">
        <v>0</v>
      </c>
      <c r="I55" s="10">
        <v>4</v>
      </c>
      <c r="J55" s="10">
        <v>5</v>
      </c>
      <c r="K55" s="11">
        <f t="shared" si="15"/>
        <v>17</v>
      </c>
      <c r="L55" s="11"/>
    </row>
    <row r="56" spans="1:18" x14ac:dyDescent="0.25">
      <c r="A56" s="43" t="s">
        <v>73</v>
      </c>
      <c r="B56" s="43" t="s">
        <v>60</v>
      </c>
      <c r="C56" s="11">
        <f>SUM(C53:C55)</f>
        <v>138</v>
      </c>
      <c r="D56" s="11">
        <f t="shared" ref="D56:J56" si="16">SUM(D53:D55)</f>
        <v>3858</v>
      </c>
      <c r="E56" s="11">
        <f t="shared" si="16"/>
        <v>23</v>
      </c>
      <c r="F56" s="11">
        <f t="shared" si="16"/>
        <v>1986</v>
      </c>
      <c r="G56" s="11">
        <f t="shared" si="16"/>
        <v>334</v>
      </c>
      <c r="H56" s="11">
        <f t="shared" si="16"/>
        <v>58</v>
      </c>
      <c r="I56" s="11">
        <f t="shared" si="16"/>
        <v>3075</v>
      </c>
      <c r="J56" s="11">
        <f t="shared" si="16"/>
        <v>606</v>
      </c>
      <c r="K56" s="11">
        <f t="shared" si="15"/>
        <v>10078</v>
      </c>
      <c r="L56" s="11"/>
    </row>
    <row r="57" spans="1:18" x14ac:dyDescent="0.25">
      <c r="A57" s="64" t="s">
        <v>74</v>
      </c>
      <c r="B57" s="64" t="s">
        <v>57</v>
      </c>
      <c r="C57" s="10">
        <v>116</v>
      </c>
      <c r="D57" s="10">
        <v>3375</v>
      </c>
      <c r="E57" s="10">
        <v>19</v>
      </c>
      <c r="F57" s="10">
        <v>1542</v>
      </c>
      <c r="G57" s="10">
        <v>309</v>
      </c>
      <c r="H57" s="10">
        <v>41</v>
      </c>
      <c r="I57" s="10">
        <v>2395</v>
      </c>
      <c r="J57" s="10">
        <v>486</v>
      </c>
      <c r="K57" s="11">
        <f t="shared" si="15"/>
        <v>8283</v>
      </c>
      <c r="L57" s="10"/>
    </row>
    <row r="58" spans="1:18" x14ac:dyDescent="0.25">
      <c r="A58" s="64" t="s">
        <v>74</v>
      </c>
      <c r="B58" s="64" t="s">
        <v>58</v>
      </c>
      <c r="C58" s="10">
        <v>0</v>
      </c>
      <c r="D58" s="10">
        <v>2</v>
      </c>
      <c r="E58" s="10">
        <v>0</v>
      </c>
      <c r="F58" s="10">
        <v>0</v>
      </c>
      <c r="G58" s="10">
        <v>1</v>
      </c>
      <c r="H58" s="10">
        <v>0</v>
      </c>
      <c r="I58" s="10">
        <v>1</v>
      </c>
      <c r="J58" s="10">
        <v>0</v>
      </c>
      <c r="K58" s="11">
        <f t="shared" si="15"/>
        <v>4</v>
      </c>
      <c r="L58" s="10"/>
    </row>
    <row r="59" spans="1:18" x14ac:dyDescent="0.25">
      <c r="A59" s="64" t="s">
        <v>74</v>
      </c>
      <c r="B59" s="64" t="s">
        <v>59</v>
      </c>
      <c r="C59" s="10">
        <v>0</v>
      </c>
      <c r="D59" s="10">
        <v>43</v>
      </c>
      <c r="E59" s="10">
        <v>1</v>
      </c>
      <c r="F59" s="10">
        <v>2</v>
      </c>
      <c r="G59" s="10">
        <v>29</v>
      </c>
      <c r="H59" s="10">
        <v>0</v>
      </c>
      <c r="I59" s="10">
        <v>32</v>
      </c>
      <c r="J59" s="10">
        <v>31</v>
      </c>
      <c r="K59" s="11">
        <f t="shared" si="15"/>
        <v>138</v>
      </c>
      <c r="L59" s="11"/>
    </row>
    <row r="60" spans="1:18" x14ac:dyDescent="0.25">
      <c r="A60" s="43" t="s">
        <v>74</v>
      </c>
      <c r="B60" s="43" t="s">
        <v>60</v>
      </c>
      <c r="C60" s="11">
        <f>SUM(C57:C59)</f>
        <v>116</v>
      </c>
      <c r="D60" s="11">
        <f t="shared" ref="D60:J60" si="17">SUM(D57:D59)</f>
        <v>3420</v>
      </c>
      <c r="E60" s="11">
        <f t="shared" si="17"/>
        <v>20</v>
      </c>
      <c r="F60" s="11">
        <f t="shared" si="17"/>
        <v>1544</v>
      </c>
      <c r="G60" s="11">
        <f t="shared" si="17"/>
        <v>339</v>
      </c>
      <c r="H60" s="11">
        <f t="shared" si="17"/>
        <v>41</v>
      </c>
      <c r="I60" s="11">
        <f t="shared" si="17"/>
        <v>2428</v>
      </c>
      <c r="J60" s="11">
        <f t="shared" si="17"/>
        <v>517</v>
      </c>
      <c r="K60" s="11">
        <f t="shared" si="15"/>
        <v>8425</v>
      </c>
      <c r="L60" s="11"/>
    </row>
    <row r="61" spans="1:18" x14ac:dyDescent="0.25">
      <c r="A61" s="23" t="s">
        <v>75</v>
      </c>
      <c r="B61" s="64" t="s">
        <v>57</v>
      </c>
      <c r="C61" s="10">
        <v>115</v>
      </c>
      <c r="D61" s="10">
        <v>3541</v>
      </c>
      <c r="E61" s="10">
        <v>23</v>
      </c>
      <c r="F61" s="10">
        <v>1570</v>
      </c>
      <c r="G61" s="10">
        <v>364</v>
      </c>
      <c r="H61" s="10">
        <v>44</v>
      </c>
      <c r="I61" s="10">
        <v>1933</v>
      </c>
      <c r="J61" s="10">
        <v>534</v>
      </c>
      <c r="K61" s="11">
        <f>SUM(C61:J61)</f>
        <v>8124</v>
      </c>
      <c r="L61" s="10"/>
      <c r="R61" s="48"/>
    </row>
    <row r="62" spans="1:18" x14ac:dyDescent="0.25">
      <c r="A62" s="23" t="s">
        <v>75</v>
      </c>
      <c r="B62" s="64" t="s">
        <v>58</v>
      </c>
      <c r="C62" s="10">
        <v>0</v>
      </c>
      <c r="D62" s="10">
        <v>43</v>
      </c>
      <c r="E62" s="10">
        <v>0</v>
      </c>
      <c r="F62" s="10">
        <v>0</v>
      </c>
      <c r="G62" s="10">
        <v>3</v>
      </c>
      <c r="H62" s="10">
        <v>0</v>
      </c>
      <c r="I62" s="10">
        <v>29</v>
      </c>
      <c r="J62" s="10">
        <v>0</v>
      </c>
      <c r="K62" s="11">
        <f t="shared" ref="K62:K64" si="18">SUM(C62:J62)</f>
        <v>75</v>
      </c>
      <c r="L62" s="10"/>
      <c r="R62" s="48"/>
    </row>
    <row r="63" spans="1:18" x14ac:dyDescent="0.25">
      <c r="A63" s="23" t="s">
        <v>75</v>
      </c>
      <c r="B63" s="64" t="s">
        <v>59</v>
      </c>
      <c r="C63" s="10">
        <v>0</v>
      </c>
      <c r="D63" s="10">
        <v>2</v>
      </c>
      <c r="E63" s="10">
        <v>0</v>
      </c>
      <c r="F63" s="10">
        <v>0</v>
      </c>
      <c r="G63" s="10">
        <v>0</v>
      </c>
      <c r="H63" s="10">
        <v>0</v>
      </c>
      <c r="I63" s="10">
        <v>1</v>
      </c>
      <c r="J63" s="10">
        <v>0</v>
      </c>
      <c r="K63" s="11">
        <f t="shared" si="18"/>
        <v>3</v>
      </c>
      <c r="L63" s="11"/>
      <c r="R63" s="48"/>
    </row>
    <row r="64" spans="1:18" x14ac:dyDescent="0.25">
      <c r="A64" s="88" t="s">
        <v>75</v>
      </c>
      <c r="B64" s="43" t="s">
        <v>60</v>
      </c>
      <c r="C64" s="11">
        <f>SUM(C61:C63)</f>
        <v>115</v>
      </c>
      <c r="D64" s="11">
        <f t="shared" ref="D64:J64" si="19">SUM(D61:D63)</f>
        <v>3586</v>
      </c>
      <c r="E64" s="11">
        <f t="shared" si="19"/>
        <v>23</v>
      </c>
      <c r="F64" s="11">
        <f t="shared" si="19"/>
        <v>1570</v>
      </c>
      <c r="G64" s="11">
        <f t="shared" si="19"/>
        <v>367</v>
      </c>
      <c r="H64" s="11">
        <f t="shared" si="19"/>
        <v>44</v>
      </c>
      <c r="I64" s="11">
        <f t="shared" si="19"/>
        <v>1963</v>
      </c>
      <c r="J64" s="11">
        <f t="shared" si="19"/>
        <v>534</v>
      </c>
      <c r="K64" s="11">
        <f t="shared" si="18"/>
        <v>8202</v>
      </c>
      <c r="L64" s="11"/>
      <c r="R64" s="48"/>
    </row>
    <row r="65" spans="1:18" x14ac:dyDescent="0.25">
      <c r="A65" s="23" t="s">
        <v>76</v>
      </c>
      <c r="B65" s="64" t="s">
        <v>57</v>
      </c>
      <c r="C65" s="10">
        <v>124</v>
      </c>
      <c r="D65" s="10">
        <v>3594</v>
      </c>
      <c r="E65" s="10">
        <v>19</v>
      </c>
      <c r="F65" s="10">
        <v>1301</v>
      </c>
      <c r="G65" s="10">
        <v>364</v>
      </c>
      <c r="H65" s="10">
        <v>60</v>
      </c>
      <c r="I65" s="10">
        <v>2076</v>
      </c>
      <c r="J65" s="10">
        <v>531</v>
      </c>
      <c r="K65" s="11">
        <v>8069</v>
      </c>
      <c r="L65" s="10"/>
      <c r="R65" s="48"/>
    </row>
    <row r="66" spans="1:18" x14ac:dyDescent="0.25">
      <c r="A66" s="23" t="s">
        <v>76</v>
      </c>
      <c r="B66" s="64" t="s">
        <v>58</v>
      </c>
      <c r="C66" s="10">
        <v>0</v>
      </c>
      <c r="D66" s="10">
        <v>0</v>
      </c>
      <c r="E66" s="10">
        <v>0</v>
      </c>
      <c r="F66" s="10">
        <v>0</v>
      </c>
      <c r="G66" s="10">
        <v>0</v>
      </c>
      <c r="H66" s="10">
        <v>0</v>
      </c>
      <c r="I66" s="10">
        <v>1</v>
      </c>
      <c r="J66" s="10">
        <v>0</v>
      </c>
      <c r="K66" s="11">
        <v>1</v>
      </c>
      <c r="L66" s="10"/>
      <c r="R66" s="48"/>
    </row>
    <row r="67" spans="1:18" x14ac:dyDescent="0.25">
      <c r="A67" s="23" t="s">
        <v>76</v>
      </c>
      <c r="B67" s="64" t="s">
        <v>59</v>
      </c>
      <c r="C67" s="10">
        <v>0</v>
      </c>
      <c r="D67" s="10">
        <v>5</v>
      </c>
      <c r="E67" s="10">
        <v>0</v>
      </c>
      <c r="F67" s="10">
        <v>6</v>
      </c>
      <c r="G67" s="10">
        <v>3</v>
      </c>
      <c r="H67" s="10">
        <v>0</v>
      </c>
      <c r="I67" s="10">
        <v>4</v>
      </c>
      <c r="J67" s="10">
        <v>1</v>
      </c>
      <c r="K67" s="11">
        <v>19</v>
      </c>
      <c r="L67" s="11"/>
      <c r="R67" s="48"/>
    </row>
    <row r="68" spans="1:18" x14ac:dyDescent="0.25">
      <c r="A68" s="88" t="s">
        <v>76</v>
      </c>
      <c r="B68" s="43" t="s">
        <v>60</v>
      </c>
      <c r="C68" s="11">
        <f>SUM(C65:C67)</f>
        <v>124</v>
      </c>
      <c r="D68" s="11">
        <f t="shared" ref="D68:J68" si="20">SUM(D65:D67)</f>
        <v>3599</v>
      </c>
      <c r="E68" s="11">
        <f t="shared" si="20"/>
        <v>19</v>
      </c>
      <c r="F68" s="11">
        <f t="shared" si="20"/>
        <v>1307</v>
      </c>
      <c r="G68" s="11">
        <f t="shared" si="20"/>
        <v>367</v>
      </c>
      <c r="H68" s="11">
        <f t="shared" si="20"/>
        <v>60</v>
      </c>
      <c r="I68" s="11">
        <f t="shared" si="20"/>
        <v>2081</v>
      </c>
      <c r="J68" s="11">
        <f t="shared" si="20"/>
        <v>532</v>
      </c>
      <c r="K68" s="11">
        <f t="shared" ref="K68" si="21">SUM(C68:J68)</f>
        <v>8089</v>
      </c>
      <c r="L68" s="11"/>
      <c r="R68" s="48"/>
    </row>
    <row r="69" spans="1:18" x14ac:dyDescent="0.25">
      <c r="A69" s="23" t="s">
        <v>77</v>
      </c>
      <c r="B69" s="64" t="s">
        <v>57</v>
      </c>
      <c r="C69" s="10">
        <v>90</v>
      </c>
      <c r="D69" s="10">
        <v>2470</v>
      </c>
      <c r="E69" s="10">
        <v>38</v>
      </c>
      <c r="F69" s="10">
        <v>1217</v>
      </c>
      <c r="G69" s="10">
        <v>302</v>
      </c>
      <c r="H69" s="10">
        <v>28</v>
      </c>
      <c r="I69" s="10">
        <v>1546</v>
      </c>
      <c r="J69" s="10">
        <v>575</v>
      </c>
      <c r="K69" s="11">
        <f>SUM(C69:J69)</f>
        <v>6266</v>
      </c>
      <c r="L69" s="10"/>
      <c r="R69" s="48"/>
    </row>
    <row r="70" spans="1:18" x14ac:dyDescent="0.25">
      <c r="A70" s="23" t="s">
        <v>77</v>
      </c>
      <c r="B70" s="64" t="s">
        <v>58</v>
      </c>
      <c r="C70" s="10">
        <v>0</v>
      </c>
      <c r="D70" s="10">
        <v>4</v>
      </c>
      <c r="E70" s="10">
        <v>0</v>
      </c>
      <c r="F70" s="10">
        <v>0</v>
      </c>
      <c r="G70" s="10">
        <v>0</v>
      </c>
      <c r="H70" s="10">
        <v>0</v>
      </c>
      <c r="I70" s="10">
        <v>0</v>
      </c>
      <c r="J70" s="10">
        <v>0</v>
      </c>
      <c r="K70" s="11">
        <f t="shared" ref="K70:K72" si="22">SUM(C70:J70)</f>
        <v>4</v>
      </c>
      <c r="L70" s="10"/>
      <c r="R70" s="48"/>
    </row>
    <row r="71" spans="1:18" x14ac:dyDescent="0.25">
      <c r="A71" s="23" t="s">
        <v>77</v>
      </c>
      <c r="B71" s="64" t="s">
        <v>59</v>
      </c>
      <c r="C71" s="10">
        <v>0</v>
      </c>
      <c r="D71" s="10">
        <v>4</v>
      </c>
      <c r="E71" s="10">
        <v>0</v>
      </c>
      <c r="F71" s="10">
        <v>1</v>
      </c>
      <c r="G71" s="10">
        <v>0</v>
      </c>
      <c r="H71" s="10">
        <v>0</v>
      </c>
      <c r="I71" s="10">
        <v>1</v>
      </c>
      <c r="J71" s="10">
        <v>0</v>
      </c>
      <c r="K71" s="11">
        <f t="shared" si="22"/>
        <v>6</v>
      </c>
      <c r="L71" s="11"/>
      <c r="R71" s="48"/>
    </row>
    <row r="72" spans="1:18" ht="15.75" thickBot="1" x14ac:dyDescent="0.3">
      <c r="A72" s="88" t="s">
        <v>77</v>
      </c>
      <c r="B72" s="43" t="s">
        <v>60</v>
      </c>
      <c r="C72" s="11">
        <f>SUM(C69:C71)</f>
        <v>90</v>
      </c>
      <c r="D72" s="11">
        <f t="shared" ref="D72:J72" si="23">SUM(D69:D71)</f>
        <v>2478</v>
      </c>
      <c r="E72" s="11">
        <f t="shared" si="23"/>
        <v>38</v>
      </c>
      <c r="F72" s="11">
        <f t="shared" si="23"/>
        <v>1218</v>
      </c>
      <c r="G72" s="11">
        <f t="shared" si="23"/>
        <v>302</v>
      </c>
      <c r="H72" s="11">
        <f t="shared" si="23"/>
        <v>28</v>
      </c>
      <c r="I72" s="11">
        <f t="shared" si="23"/>
        <v>1547</v>
      </c>
      <c r="J72" s="11">
        <f t="shared" si="23"/>
        <v>575</v>
      </c>
      <c r="K72" s="11">
        <f t="shared" si="22"/>
        <v>6276</v>
      </c>
      <c r="L72" s="11"/>
      <c r="R72" s="48"/>
    </row>
    <row r="73" spans="1:18" ht="15.75" thickBot="1" x14ac:dyDescent="0.3">
      <c r="A73" s="216" t="s">
        <v>78</v>
      </c>
      <c r="B73" s="217"/>
      <c r="C73" s="217"/>
      <c r="D73" s="217"/>
      <c r="E73" s="217"/>
      <c r="F73" s="217"/>
      <c r="G73" s="217"/>
      <c r="H73" s="217"/>
      <c r="I73" s="217"/>
      <c r="J73" s="217"/>
      <c r="K73" s="218"/>
      <c r="L73" s="11"/>
      <c r="R73" s="48"/>
    </row>
    <row r="74" spans="1:18" x14ac:dyDescent="0.25">
      <c r="A74" s="43"/>
      <c r="B74" s="43"/>
      <c r="C74" s="43"/>
      <c r="D74" s="43"/>
      <c r="E74" s="43"/>
      <c r="F74" s="43"/>
      <c r="G74" s="43"/>
      <c r="H74" s="43"/>
      <c r="I74" s="43"/>
      <c r="J74" s="43"/>
      <c r="K74" s="43"/>
      <c r="L74" s="11"/>
      <c r="R74" s="48"/>
    </row>
    <row r="75" spans="1:18" x14ac:dyDescent="0.25">
      <c r="A75" s="209" t="s">
        <v>79</v>
      </c>
      <c r="B75" s="209"/>
      <c r="C75" s="209"/>
      <c r="D75" s="209"/>
      <c r="E75" s="209"/>
      <c r="F75" s="209"/>
      <c r="G75" s="209"/>
      <c r="H75" s="209"/>
      <c r="I75" s="209"/>
      <c r="J75" s="209"/>
      <c r="K75" s="209"/>
      <c r="L75" s="10"/>
    </row>
    <row r="76" spans="1:18" x14ac:dyDescent="0.25">
      <c r="A76" s="64" t="s">
        <v>56</v>
      </c>
      <c r="B76" s="64" t="s">
        <v>57</v>
      </c>
      <c r="C76" s="12">
        <f>C9/C12</f>
        <v>0.8651685393258427</v>
      </c>
      <c r="D76" s="12">
        <f t="shared" ref="D76:K76" si="24">D9/D12</f>
        <v>0.68318264014466545</v>
      </c>
      <c r="E76" s="12">
        <f t="shared" si="24"/>
        <v>0.8</v>
      </c>
      <c r="F76" s="12">
        <f t="shared" si="24"/>
        <v>0.60978384527872587</v>
      </c>
      <c r="G76" s="12">
        <f t="shared" si="24"/>
        <v>0.58064516129032262</v>
      </c>
      <c r="H76" s="12">
        <f t="shared" si="24"/>
        <v>0.64864864864864868</v>
      </c>
      <c r="I76" s="12">
        <f t="shared" si="24"/>
        <v>0.68929359823399561</v>
      </c>
      <c r="J76" s="12">
        <f t="shared" si="24"/>
        <v>0.36926605504587157</v>
      </c>
      <c r="K76" s="12">
        <f t="shared" si="24"/>
        <v>0.65114068441064643</v>
      </c>
      <c r="L76" s="10"/>
    </row>
    <row r="77" spans="1:18" ht="16.5" customHeight="1" x14ac:dyDescent="0.25">
      <c r="A77" s="64" t="s">
        <v>61</v>
      </c>
      <c r="B77" s="64" t="s">
        <v>57</v>
      </c>
      <c r="C77" s="12">
        <f>C13/C16</f>
        <v>0.90291262135922334</v>
      </c>
      <c r="D77" s="12">
        <f t="shared" ref="D77:K77" si="25">D13/D16</f>
        <v>0.80108556832694766</v>
      </c>
      <c r="E77" s="12">
        <f t="shared" si="25"/>
        <v>0.83783783783783783</v>
      </c>
      <c r="F77" s="12">
        <f t="shared" si="25"/>
        <v>0.80278422273781902</v>
      </c>
      <c r="G77" s="12">
        <f t="shared" si="25"/>
        <v>0.87686567164179108</v>
      </c>
      <c r="H77" s="12">
        <f t="shared" si="25"/>
        <v>0.7407407407407407</v>
      </c>
      <c r="I77" s="12">
        <f t="shared" si="25"/>
        <v>0.84949116229244781</v>
      </c>
      <c r="J77" s="12">
        <f t="shared" si="25"/>
        <v>0.5</v>
      </c>
      <c r="K77" s="12">
        <f t="shared" si="25"/>
        <v>0.79931770987837436</v>
      </c>
      <c r="L77" s="10"/>
    </row>
    <row r="78" spans="1:18" ht="16.5" customHeight="1" x14ac:dyDescent="0.25">
      <c r="A78" s="64" t="s">
        <v>62</v>
      </c>
      <c r="B78" s="64" t="s">
        <v>57</v>
      </c>
      <c r="C78" s="12">
        <f t="shared" ref="C78:K78" si="26">C17/C20</f>
        <v>0.96261682242990654</v>
      </c>
      <c r="D78" s="12">
        <f t="shared" si="26"/>
        <v>0.93203883495145634</v>
      </c>
      <c r="E78" s="12">
        <f t="shared" si="26"/>
        <v>1</v>
      </c>
      <c r="F78" s="12">
        <f t="shared" si="26"/>
        <v>0.92899408284023666</v>
      </c>
      <c r="G78" s="12">
        <f t="shared" si="26"/>
        <v>0.95121951219512191</v>
      </c>
      <c r="H78" s="12">
        <f t="shared" si="26"/>
        <v>0.87179487179487181</v>
      </c>
      <c r="I78" s="12">
        <f t="shared" si="26"/>
        <v>0.92724609375</v>
      </c>
      <c r="J78" s="12">
        <f t="shared" si="26"/>
        <v>0.69922879177377895</v>
      </c>
      <c r="K78" s="12">
        <f t="shared" si="26"/>
        <v>0.91955543794654671</v>
      </c>
      <c r="L78" s="10"/>
    </row>
    <row r="79" spans="1:18" ht="16.5" customHeight="1" x14ac:dyDescent="0.25">
      <c r="A79" s="64" t="s">
        <v>63</v>
      </c>
      <c r="B79" s="64" t="s">
        <v>57</v>
      </c>
      <c r="C79" s="12">
        <f t="shared" ref="C79:K79" si="27">C21/C24</f>
        <v>0.95238095238095233</v>
      </c>
      <c r="D79" s="12">
        <f t="shared" si="27"/>
        <v>0.93859872611464967</v>
      </c>
      <c r="E79" s="12">
        <f t="shared" si="27"/>
        <v>0.9375</v>
      </c>
      <c r="F79" s="12">
        <f t="shared" si="27"/>
        <v>0.94834307992202727</v>
      </c>
      <c r="G79" s="12">
        <f t="shared" si="27"/>
        <v>0.97241379310344822</v>
      </c>
      <c r="H79" s="12">
        <f t="shared" si="27"/>
        <v>0.85416666666666663</v>
      </c>
      <c r="I79" s="12">
        <f t="shared" si="27"/>
        <v>0.93762781186094069</v>
      </c>
      <c r="J79" s="12">
        <f t="shared" si="27"/>
        <v>0.75574712643678166</v>
      </c>
      <c r="K79" s="12">
        <f t="shared" si="27"/>
        <v>0.93233082706766912</v>
      </c>
      <c r="L79" s="10"/>
    </row>
    <row r="80" spans="1:18" ht="16.5" customHeight="1" x14ac:dyDescent="0.25">
      <c r="A80" s="64" t="s">
        <v>64</v>
      </c>
      <c r="B80" s="64" t="s">
        <v>57</v>
      </c>
      <c r="C80" s="12">
        <f t="shared" ref="C80:K80" si="28">C25/C28</f>
        <v>0.95833333333333337</v>
      </c>
      <c r="D80" s="12">
        <f t="shared" si="28"/>
        <v>0.96579381929700403</v>
      </c>
      <c r="E80" s="12">
        <f t="shared" si="28"/>
        <v>1</v>
      </c>
      <c r="F80" s="12">
        <f t="shared" si="28"/>
        <v>0.95894655305964371</v>
      </c>
      <c r="G80" s="12">
        <f t="shared" si="28"/>
        <v>0.98723404255319147</v>
      </c>
      <c r="H80" s="12">
        <f t="shared" si="28"/>
        <v>1</v>
      </c>
      <c r="I80" s="12">
        <f t="shared" si="28"/>
        <v>0.96583253128007696</v>
      </c>
      <c r="J80" s="12">
        <f t="shared" si="28"/>
        <v>0.80635838150289019</v>
      </c>
      <c r="K80" s="12">
        <f t="shared" si="28"/>
        <v>0.95887627017334132</v>
      </c>
      <c r="L80" s="10"/>
    </row>
    <row r="81" spans="1:18" ht="16.5" customHeight="1" x14ac:dyDescent="0.25">
      <c r="A81" s="64" t="s">
        <v>65</v>
      </c>
      <c r="B81" s="64" t="s">
        <v>57</v>
      </c>
      <c r="C81" s="12">
        <f t="shared" ref="C81:K81" si="29">C29/C32</f>
        <v>0.9921875</v>
      </c>
      <c r="D81" s="12">
        <f t="shared" si="29"/>
        <v>0.97917183238284156</v>
      </c>
      <c r="E81" s="12">
        <f t="shared" si="29"/>
        <v>0.76923076923076927</v>
      </c>
      <c r="F81" s="12">
        <f t="shared" si="29"/>
        <v>0.98265895953757221</v>
      </c>
      <c r="G81" s="12">
        <f t="shared" si="29"/>
        <v>0.95884773662551437</v>
      </c>
      <c r="H81" s="12">
        <f t="shared" si="29"/>
        <v>0.98305084745762716</v>
      </c>
      <c r="I81" s="12">
        <f t="shared" si="29"/>
        <v>0.96906740535549396</v>
      </c>
      <c r="J81" s="12">
        <f t="shared" si="29"/>
        <v>0.69247311827956992</v>
      </c>
      <c r="K81" s="12">
        <f t="shared" si="29"/>
        <v>0.9607820044753268</v>
      </c>
      <c r="L81" s="10"/>
    </row>
    <row r="82" spans="1:18" ht="16.5" customHeight="1" x14ac:dyDescent="0.25">
      <c r="A82" s="64" t="s">
        <v>66</v>
      </c>
      <c r="B82" s="64" t="s">
        <v>57</v>
      </c>
      <c r="C82" s="12">
        <f t="shared" ref="C82:K82" si="30">C33/C36</f>
        <v>0.9921875</v>
      </c>
      <c r="D82" s="12">
        <f t="shared" si="30"/>
        <v>0.99065420560747663</v>
      </c>
      <c r="E82" s="12">
        <f t="shared" si="30"/>
        <v>1</v>
      </c>
      <c r="F82" s="12">
        <f t="shared" si="30"/>
        <v>0.9921875</v>
      </c>
      <c r="G82" s="12">
        <f t="shared" si="30"/>
        <v>1</v>
      </c>
      <c r="H82" s="12">
        <f t="shared" si="30"/>
        <v>0.98461538461538467</v>
      </c>
      <c r="I82" s="12">
        <f t="shared" si="30"/>
        <v>0.96196251378169795</v>
      </c>
      <c r="J82" s="12">
        <f t="shared" si="30"/>
        <v>0.7871198568872988</v>
      </c>
      <c r="K82" s="12">
        <f t="shared" si="30"/>
        <v>0.97202228929649404</v>
      </c>
      <c r="L82" s="10"/>
    </row>
    <row r="83" spans="1:18" x14ac:dyDescent="0.25">
      <c r="A83" s="64" t="s">
        <v>69</v>
      </c>
      <c r="B83" s="64" t="s">
        <v>57</v>
      </c>
      <c r="C83" s="12">
        <f t="shared" ref="C83:K83" si="31">C37/C40</f>
        <v>0.98979591836734693</v>
      </c>
      <c r="D83" s="12">
        <f t="shared" si="31"/>
        <v>0.98332990327227821</v>
      </c>
      <c r="E83" s="12">
        <f t="shared" si="31"/>
        <v>1</v>
      </c>
      <c r="F83" s="12">
        <f t="shared" si="31"/>
        <v>0.98348951360999559</v>
      </c>
      <c r="G83" s="12">
        <f t="shared" si="31"/>
        <v>0.98559670781893005</v>
      </c>
      <c r="H83" s="12">
        <f t="shared" si="31"/>
        <v>0.98765432098765427</v>
      </c>
      <c r="I83" s="12">
        <f t="shared" si="31"/>
        <v>0.97386172006745364</v>
      </c>
      <c r="J83" s="12">
        <f t="shared" si="31"/>
        <v>0.81289308176100628</v>
      </c>
      <c r="K83" s="12">
        <f t="shared" si="31"/>
        <v>0.97149203998519063</v>
      </c>
      <c r="L83" s="10"/>
    </row>
    <row r="84" spans="1:18" x14ac:dyDescent="0.25">
      <c r="A84" s="64" t="s">
        <v>70</v>
      </c>
      <c r="B84" s="64" t="s">
        <v>57</v>
      </c>
      <c r="C84" s="12">
        <f t="shared" ref="C84:K84" si="32">C41/C44</f>
        <v>1</v>
      </c>
      <c r="D84" s="12">
        <f t="shared" si="32"/>
        <v>0.98770976128574806</v>
      </c>
      <c r="E84" s="12">
        <f t="shared" si="32"/>
        <v>0.97058823529411764</v>
      </c>
      <c r="F84" s="12">
        <f t="shared" si="32"/>
        <v>0.9919545669663985</v>
      </c>
      <c r="G84" s="12">
        <f t="shared" si="32"/>
        <v>0.98969072164948457</v>
      </c>
      <c r="H84" s="12">
        <f t="shared" si="32"/>
        <v>1</v>
      </c>
      <c r="I84" s="12">
        <f t="shared" si="32"/>
        <v>0.97386210004506535</v>
      </c>
      <c r="J84" s="12">
        <f t="shared" si="32"/>
        <v>0.87707641196013286</v>
      </c>
      <c r="K84" s="12">
        <f t="shared" si="32"/>
        <v>0.97895382100531259</v>
      </c>
      <c r="L84" s="10"/>
    </row>
    <row r="85" spans="1:18" x14ac:dyDescent="0.25">
      <c r="A85" s="64" t="s">
        <v>71</v>
      </c>
      <c r="B85" s="64" t="s">
        <v>57</v>
      </c>
      <c r="C85" s="12">
        <f t="shared" ref="C85:K85" si="33">C45/C48</f>
        <v>1</v>
      </c>
      <c r="D85" s="12">
        <f t="shared" si="33"/>
        <v>0.98949824970828471</v>
      </c>
      <c r="E85" s="12">
        <f t="shared" si="33"/>
        <v>0.96</v>
      </c>
      <c r="F85" s="12">
        <f t="shared" si="33"/>
        <v>0.98227848101265824</v>
      </c>
      <c r="G85" s="12">
        <f t="shared" si="33"/>
        <v>0.99284009546539376</v>
      </c>
      <c r="H85" s="12">
        <f t="shared" si="33"/>
        <v>1</v>
      </c>
      <c r="I85" s="12">
        <f t="shared" si="33"/>
        <v>0.97851239669421486</v>
      </c>
      <c r="J85" s="12">
        <f t="shared" si="33"/>
        <v>0.91333333333333333</v>
      </c>
      <c r="K85" s="12">
        <f t="shared" si="33"/>
        <v>0.98133253897328965</v>
      </c>
      <c r="L85" s="10"/>
    </row>
    <row r="86" spans="1:18" x14ac:dyDescent="0.25">
      <c r="A86" s="64" t="s">
        <v>72</v>
      </c>
      <c r="B86" s="64" t="s">
        <v>57</v>
      </c>
      <c r="C86" s="12">
        <f>C49/C52</f>
        <v>1</v>
      </c>
      <c r="D86" s="12">
        <f t="shared" ref="D86:K86" si="34">D49/D52</f>
        <v>0.99918211559432935</v>
      </c>
      <c r="E86" s="12">
        <f t="shared" si="34"/>
        <v>1</v>
      </c>
      <c r="F86" s="12">
        <f t="shared" si="34"/>
        <v>0.99875078076202373</v>
      </c>
      <c r="G86" s="12">
        <f t="shared" si="34"/>
        <v>1</v>
      </c>
      <c r="H86" s="12">
        <f t="shared" si="34"/>
        <v>1</v>
      </c>
      <c r="I86" s="12">
        <f t="shared" si="34"/>
        <v>0.99566536627654967</v>
      </c>
      <c r="J86" s="12">
        <f t="shared" si="34"/>
        <v>0.96241830065359479</v>
      </c>
      <c r="K86" s="12">
        <f t="shared" si="34"/>
        <v>0.99573225516621744</v>
      </c>
      <c r="L86" s="10"/>
    </row>
    <row r="87" spans="1:18" x14ac:dyDescent="0.25">
      <c r="A87" s="64" t="s">
        <v>73</v>
      </c>
      <c r="B87" s="64" t="s">
        <v>57</v>
      </c>
      <c r="C87" s="12">
        <f t="shared" ref="C87:K87" si="35">C53/C56</f>
        <v>0.99275362318840576</v>
      </c>
      <c r="D87" s="12">
        <f t="shared" si="35"/>
        <v>0.99818558838776572</v>
      </c>
      <c r="E87" s="12">
        <f t="shared" si="35"/>
        <v>1</v>
      </c>
      <c r="F87" s="12">
        <f t="shared" si="35"/>
        <v>0.99899295065458205</v>
      </c>
      <c r="G87" s="12">
        <f t="shared" si="35"/>
        <v>0.9640718562874252</v>
      </c>
      <c r="H87" s="12">
        <f t="shared" si="35"/>
        <v>1</v>
      </c>
      <c r="I87" s="12">
        <f t="shared" si="35"/>
        <v>0.99642276422764231</v>
      </c>
      <c r="J87" s="12">
        <f t="shared" si="35"/>
        <v>0.971947194719472</v>
      </c>
      <c r="K87" s="12">
        <f t="shared" si="35"/>
        <v>0.99503869815439572</v>
      </c>
      <c r="L87" s="10"/>
    </row>
    <row r="88" spans="1:18" x14ac:dyDescent="0.25">
      <c r="A88" s="64" t="s">
        <v>74</v>
      </c>
      <c r="B88" s="64" t="s">
        <v>57</v>
      </c>
      <c r="C88" s="12">
        <f t="shared" ref="C88:K88" si="36">C57/C60</f>
        <v>1</v>
      </c>
      <c r="D88" s="12">
        <f t="shared" si="36"/>
        <v>0.98684210526315785</v>
      </c>
      <c r="E88" s="12">
        <f t="shared" si="36"/>
        <v>0.95</v>
      </c>
      <c r="F88" s="12">
        <f t="shared" si="36"/>
        <v>0.99870466321243523</v>
      </c>
      <c r="G88" s="12">
        <f t="shared" si="36"/>
        <v>0.91150442477876104</v>
      </c>
      <c r="H88" s="12">
        <f t="shared" si="36"/>
        <v>1</v>
      </c>
      <c r="I88" s="12">
        <f t="shared" si="36"/>
        <v>0.9864085667215815</v>
      </c>
      <c r="J88" s="12">
        <f t="shared" si="36"/>
        <v>0.94003868471953578</v>
      </c>
      <c r="K88" s="12">
        <f t="shared" si="36"/>
        <v>0.98314540059347177</v>
      </c>
      <c r="L88" s="10"/>
    </row>
    <row r="89" spans="1:18" x14ac:dyDescent="0.25">
      <c r="A89" s="23" t="s">
        <v>75</v>
      </c>
      <c r="B89" s="64" t="s">
        <v>57</v>
      </c>
      <c r="C89" s="12">
        <f t="shared" ref="C89:K89" si="37">C61/C64</f>
        <v>1</v>
      </c>
      <c r="D89" s="12">
        <f t="shared" si="37"/>
        <v>0.98745119910764079</v>
      </c>
      <c r="E89" s="12">
        <f t="shared" si="37"/>
        <v>1</v>
      </c>
      <c r="F89" s="12">
        <f t="shared" si="37"/>
        <v>1</v>
      </c>
      <c r="G89" s="12">
        <f t="shared" si="37"/>
        <v>0.99182561307901906</v>
      </c>
      <c r="H89" s="12">
        <f t="shared" si="37"/>
        <v>1</v>
      </c>
      <c r="I89" s="12">
        <f t="shared" si="37"/>
        <v>0.98471726948548144</v>
      </c>
      <c r="J89" s="12">
        <f t="shared" si="37"/>
        <v>1</v>
      </c>
      <c r="K89" s="12">
        <f t="shared" si="37"/>
        <v>0.99049012435991224</v>
      </c>
      <c r="L89" s="10"/>
      <c r="R89" s="48"/>
    </row>
    <row r="90" spans="1:18" x14ac:dyDescent="0.25">
      <c r="A90" s="23" t="s">
        <v>76</v>
      </c>
      <c r="B90" s="64" t="s">
        <v>57</v>
      </c>
      <c r="C90" s="12">
        <f t="shared" ref="C90:K90" si="38">C65/C68</f>
        <v>1</v>
      </c>
      <c r="D90" s="12">
        <f t="shared" si="38"/>
        <v>0.99861072520144489</v>
      </c>
      <c r="E90" s="12">
        <f t="shared" si="38"/>
        <v>1</v>
      </c>
      <c r="F90" s="12">
        <f t="shared" si="38"/>
        <v>0.99540933435348122</v>
      </c>
      <c r="G90" s="12">
        <f t="shared" si="38"/>
        <v>0.99182561307901906</v>
      </c>
      <c r="H90" s="12">
        <f t="shared" si="38"/>
        <v>1</v>
      </c>
      <c r="I90" s="12">
        <f t="shared" si="38"/>
        <v>0.99759730898606436</v>
      </c>
      <c r="J90" s="12">
        <f t="shared" si="38"/>
        <v>0.99812030075187974</v>
      </c>
      <c r="K90" s="12">
        <f t="shared" si="38"/>
        <v>0.99752750649029542</v>
      </c>
      <c r="L90" s="10"/>
      <c r="R90" s="48"/>
    </row>
    <row r="91" spans="1:18" ht="15.75" thickBot="1" x14ac:dyDescent="0.3">
      <c r="A91" s="23" t="s">
        <v>77</v>
      </c>
      <c r="B91" s="64" t="s">
        <v>57</v>
      </c>
      <c r="C91" s="12">
        <f t="shared" ref="C91:J91" si="39">C69/C72</f>
        <v>1</v>
      </c>
      <c r="D91" s="12">
        <f t="shared" si="39"/>
        <v>0.99677158999192894</v>
      </c>
      <c r="E91" s="12">
        <f t="shared" si="39"/>
        <v>1</v>
      </c>
      <c r="F91" s="12">
        <f t="shared" si="39"/>
        <v>0.99917898193760257</v>
      </c>
      <c r="G91" s="12">
        <f t="shared" si="39"/>
        <v>1</v>
      </c>
      <c r="H91" s="12">
        <f t="shared" si="39"/>
        <v>1</v>
      </c>
      <c r="I91" s="12">
        <f t="shared" si="39"/>
        <v>0.99935358758888171</v>
      </c>
      <c r="J91" s="12">
        <f t="shared" si="39"/>
        <v>1</v>
      </c>
      <c r="K91" s="12">
        <f>K69/K72</f>
        <v>0.9984066284257489</v>
      </c>
      <c r="L91" s="10"/>
      <c r="R91" s="48"/>
    </row>
    <row r="92" spans="1:18" ht="15.75" thickBot="1" x14ac:dyDescent="0.3">
      <c r="A92" s="216" t="s">
        <v>78</v>
      </c>
      <c r="B92" s="217"/>
      <c r="C92" s="217"/>
      <c r="D92" s="217"/>
      <c r="E92" s="217"/>
      <c r="F92" s="217"/>
      <c r="G92" s="217"/>
      <c r="H92" s="217"/>
      <c r="I92" s="217"/>
      <c r="J92" s="217"/>
      <c r="K92" s="218"/>
      <c r="L92" s="11"/>
      <c r="R92" s="48"/>
    </row>
    <row r="93" spans="1:18" x14ac:dyDescent="0.25">
      <c r="A93" s="64"/>
      <c r="B93" s="64"/>
      <c r="C93" s="12"/>
      <c r="D93" s="12"/>
      <c r="E93" s="12"/>
      <c r="F93" s="12"/>
      <c r="G93" s="12"/>
      <c r="H93" s="12"/>
      <c r="I93" s="12"/>
      <c r="J93" s="12"/>
      <c r="K93" s="12"/>
      <c r="L93" s="10"/>
      <c r="R93" s="48"/>
    </row>
    <row r="94" spans="1:18" x14ac:dyDescent="0.25">
      <c r="A94" s="209" t="s">
        <v>80</v>
      </c>
      <c r="B94" s="209"/>
      <c r="C94" s="209"/>
      <c r="D94" s="209"/>
      <c r="E94" s="209"/>
      <c r="F94" s="209"/>
      <c r="G94" s="209"/>
      <c r="H94" s="209"/>
      <c r="I94" s="209"/>
      <c r="J94" s="209"/>
      <c r="K94" s="209"/>
      <c r="L94" s="10"/>
    </row>
    <row r="95" spans="1:18" x14ac:dyDescent="0.25">
      <c r="A95" s="64" t="s">
        <v>61</v>
      </c>
      <c r="B95" s="64" t="s">
        <v>57</v>
      </c>
      <c r="C95" s="12">
        <f>C77-C76</f>
        <v>3.7744082033380644E-2</v>
      </c>
      <c r="D95" s="12">
        <f>D77-D76</f>
        <v>0.11790292818228221</v>
      </c>
      <c r="E95" s="12">
        <f t="shared" ref="C95:K109" si="40">E77-E76</f>
        <v>3.7837837837837784E-2</v>
      </c>
      <c r="F95" s="12">
        <f t="shared" si="40"/>
        <v>0.19300037745909315</v>
      </c>
      <c r="G95" s="12">
        <f t="shared" si="40"/>
        <v>0.29622051035146846</v>
      </c>
      <c r="H95" s="12">
        <f t="shared" si="40"/>
        <v>9.2092092092092015E-2</v>
      </c>
      <c r="I95" s="12">
        <f t="shared" si="40"/>
        <v>0.1601975640584522</v>
      </c>
      <c r="J95" s="12">
        <f t="shared" si="40"/>
        <v>0.13073394495412843</v>
      </c>
      <c r="K95" s="12">
        <f t="shared" si="40"/>
        <v>0.14817702546772793</v>
      </c>
      <c r="L95" s="10"/>
    </row>
    <row r="96" spans="1:18" ht="16.5" customHeight="1" x14ac:dyDescent="0.25">
      <c r="A96" s="64" t="s">
        <v>62</v>
      </c>
      <c r="B96" s="64" t="s">
        <v>57</v>
      </c>
      <c r="C96" s="12">
        <f>C78-C77</f>
        <v>5.9704201070683194E-2</v>
      </c>
      <c r="D96" s="12">
        <f t="shared" si="40"/>
        <v>0.13095326662450868</v>
      </c>
      <c r="E96" s="12">
        <f t="shared" si="40"/>
        <v>0.16216216216216217</v>
      </c>
      <c r="F96" s="12">
        <f t="shared" si="40"/>
        <v>0.12620986010241764</v>
      </c>
      <c r="G96" s="12">
        <f t="shared" si="40"/>
        <v>7.435384055333083E-2</v>
      </c>
      <c r="H96" s="12">
        <f t="shared" si="40"/>
        <v>0.13105413105413111</v>
      </c>
      <c r="I96" s="12">
        <f t="shared" si="40"/>
        <v>7.775493145755219E-2</v>
      </c>
      <c r="J96" s="12">
        <f t="shared" si="40"/>
        <v>0.19922879177377895</v>
      </c>
      <c r="K96" s="12">
        <f t="shared" si="40"/>
        <v>0.12023772806817234</v>
      </c>
      <c r="L96" s="10"/>
    </row>
    <row r="97" spans="1:18" ht="16.5" customHeight="1" x14ac:dyDescent="0.25">
      <c r="A97" s="64" t="s">
        <v>63</v>
      </c>
      <c r="B97" s="64" t="s">
        <v>57</v>
      </c>
      <c r="C97" s="12">
        <f t="shared" si="40"/>
        <v>-1.023587004895421E-2</v>
      </c>
      <c r="D97" s="12">
        <f t="shared" si="40"/>
        <v>6.5598911631933321E-3</v>
      </c>
      <c r="E97" s="12">
        <f t="shared" si="40"/>
        <v>-6.25E-2</v>
      </c>
      <c r="F97" s="12">
        <f t="shared" si="40"/>
        <v>1.9348997081790609E-2</v>
      </c>
      <c r="G97" s="12">
        <f t="shared" si="40"/>
        <v>2.1194280908326313E-2</v>
      </c>
      <c r="H97" s="12">
        <f t="shared" si="40"/>
        <v>-1.7628205128205177E-2</v>
      </c>
      <c r="I97" s="12">
        <f t="shared" si="40"/>
        <v>1.0381718110940685E-2</v>
      </c>
      <c r="J97" s="12">
        <f t="shared" si="40"/>
        <v>5.6518334663002712E-2</v>
      </c>
      <c r="K97" s="12">
        <f t="shared" si="40"/>
        <v>1.2775389121122416E-2</v>
      </c>
      <c r="L97" s="10"/>
    </row>
    <row r="98" spans="1:18" ht="16.5" customHeight="1" x14ac:dyDescent="0.25">
      <c r="A98" s="64" t="s">
        <v>64</v>
      </c>
      <c r="B98" s="64" t="s">
        <v>57</v>
      </c>
      <c r="C98" s="12">
        <f t="shared" si="40"/>
        <v>5.9523809523810423E-3</v>
      </c>
      <c r="D98" s="12">
        <f t="shared" si="40"/>
        <v>2.7195093182354357E-2</v>
      </c>
      <c r="E98" s="12">
        <f t="shared" si="40"/>
        <v>6.25E-2</v>
      </c>
      <c r="F98" s="12">
        <f t="shared" si="40"/>
        <v>1.0603473137616448E-2</v>
      </c>
      <c r="G98" s="12">
        <f t="shared" si="40"/>
        <v>1.482024944974325E-2</v>
      </c>
      <c r="H98" s="12">
        <f t="shared" si="40"/>
        <v>0.14583333333333337</v>
      </c>
      <c r="I98" s="12">
        <f t="shared" si="40"/>
        <v>2.820471941913627E-2</v>
      </c>
      <c r="J98" s="12">
        <f t="shared" si="40"/>
        <v>5.0611255066108529E-2</v>
      </c>
      <c r="K98" s="12">
        <f t="shared" si="40"/>
        <v>2.6545443105672195E-2</v>
      </c>
      <c r="L98" s="10"/>
    </row>
    <row r="99" spans="1:18" ht="16.5" customHeight="1" x14ac:dyDescent="0.25">
      <c r="A99" s="64" t="s">
        <v>65</v>
      </c>
      <c r="B99" s="64" t="s">
        <v>57</v>
      </c>
      <c r="C99" s="12">
        <f t="shared" si="40"/>
        <v>3.385416666666663E-2</v>
      </c>
      <c r="D99" s="12">
        <f t="shared" si="40"/>
        <v>1.3378013085837526E-2</v>
      </c>
      <c r="E99" s="12">
        <f t="shared" si="40"/>
        <v>-0.23076923076923073</v>
      </c>
      <c r="F99" s="12">
        <f t="shared" si="40"/>
        <v>2.3712406477928494E-2</v>
      </c>
      <c r="G99" s="12">
        <f t="shared" si="40"/>
        <v>-2.8386305927677102E-2</v>
      </c>
      <c r="H99" s="12">
        <f t="shared" si="40"/>
        <v>-1.6949152542372836E-2</v>
      </c>
      <c r="I99" s="12">
        <f t="shared" si="40"/>
        <v>3.2348740754170047E-3</v>
      </c>
      <c r="J99" s="12">
        <f t="shared" si="40"/>
        <v>-0.11388526322332027</v>
      </c>
      <c r="K99" s="12">
        <f t="shared" si="40"/>
        <v>1.9057343019854844E-3</v>
      </c>
      <c r="L99" s="10"/>
    </row>
    <row r="100" spans="1:18" ht="16.5" customHeight="1" x14ac:dyDescent="0.25">
      <c r="A100" s="64" t="s">
        <v>66</v>
      </c>
      <c r="B100" s="64" t="s">
        <v>57</v>
      </c>
      <c r="C100" s="12">
        <f t="shared" si="40"/>
        <v>0</v>
      </c>
      <c r="D100" s="12">
        <f t="shared" si="40"/>
        <v>1.1482373224635078E-2</v>
      </c>
      <c r="E100" s="12">
        <f t="shared" si="40"/>
        <v>0.23076923076923073</v>
      </c>
      <c r="F100" s="12">
        <f t="shared" si="40"/>
        <v>9.5285404624277925E-3</v>
      </c>
      <c r="G100" s="12">
        <f t="shared" si="40"/>
        <v>4.1152263374485631E-2</v>
      </c>
      <c r="H100" s="12">
        <f t="shared" si="40"/>
        <v>1.5645371577575062E-3</v>
      </c>
      <c r="I100" s="12">
        <f t="shared" si="40"/>
        <v>-7.1048915737960128E-3</v>
      </c>
      <c r="J100" s="12">
        <f t="shared" si="40"/>
        <v>9.4646738607728875E-2</v>
      </c>
      <c r="K100" s="12">
        <f t="shared" si="40"/>
        <v>1.1240284821167235E-2</v>
      </c>
      <c r="L100" s="10"/>
    </row>
    <row r="101" spans="1:18" x14ac:dyDescent="0.25">
      <c r="A101" s="64" t="s">
        <v>69</v>
      </c>
      <c r="B101" s="64" t="s">
        <v>57</v>
      </c>
      <c r="C101" s="12">
        <f t="shared" si="40"/>
        <v>-2.3915816326530726E-3</v>
      </c>
      <c r="D101" s="12">
        <f t="shared" si="40"/>
        <v>-7.3243023351984293E-3</v>
      </c>
      <c r="E101" s="12">
        <f t="shared" si="40"/>
        <v>0</v>
      </c>
      <c r="F101" s="12">
        <f t="shared" si="40"/>
        <v>-8.6979863900044085E-3</v>
      </c>
      <c r="G101" s="12">
        <f t="shared" si="40"/>
        <v>-1.4403292181069949E-2</v>
      </c>
      <c r="H101" s="12">
        <f t="shared" si="40"/>
        <v>3.0389363722695961E-3</v>
      </c>
      <c r="I101" s="12">
        <f t="shared" si="40"/>
        <v>1.1899206285755692E-2</v>
      </c>
      <c r="J101" s="12">
        <f t="shared" si="40"/>
        <v>2.5773224873707479E-2</v>
      </c>
      <c r="K101" s="12">
        <f t="shared" si="40"/>
        <v>-5.3024931130341013E-4</v>
      </c>
      <c r="L101" s="10"/>
    </row>
    <row r="102" spans="1:18" x14ac:dyDescent="0.25">
      <c r="A102" s="64" t="s">
        <v>70</v>
      </c>
      <c r="B102" s="64" t="s">
        <v>57</v>
      </c>
      <c r="C102" s="12">
        <f t="shared" si="40"/>
        <v>1.0204081632653073E-2</v>
      </c>
      <c r="D102" s="12">
        <f t="shared" si="40"/>
        <v>4.3798580134698506E-3</v>
      </c>
      <c r="E102" s="12">
        <f t="shared" si="40"/>
        <v>-2.9411764705882359E-2</v>
      </c>
      <c r="F102" s="12">
        <f t="shared" si="40"/>
        <v>8.4650533564029073E-3</v>
      </c>
      <c r="G102" s="12">
        <f t="shared" si="40"/>
        <v>4.0940138305545215E-3</v>
      </c>
      <c r="H102" s="12">
        <f t="shared" si="40"/>
        <v>1.2345679012345734E-2</v>
      </c>
      <c r="I102" s="12">
        <f t="shared" si="40"/>
        <v>3.79977611708604E-7</v>
      </c>
      <c r="J102" s="12">
        <f t="shared" si="40"/>
        <v>6.4183330199126587E-2</v>
      </c>
      <c r="K102" s="12">
        <f t="shared" si="40"/>
        <v>7.4617810201219603E-3</v>
      </c>
      <c r="L102" s="10"/>
    </row>
    <row r="103" spans="1:18" x14ac:dyDescent="0.25">
      <c r="A103" s="64" t="s">
        <v>71</v>
      </c>
      <c r="B103" s="64" t="s">
        <v>57</v>
      </c>
      <c r="C103" s="12">
        <f t="shared" si="40"/>
        <v>0</v>
      </c>
      <c r="D103" s="12">
        <f t="shared" si="40"/>
        <v>1.7884884225366493E-3</v>
      </c>
      <c r="E103" s="12">
        <f t="shared" si="40"/>
        <v>-1.0588235294117676E-2</v>
      </c>
      <c r="F103" s="12">
        <f t="shared" si="40"/>
        <v>-9.6760859537402544E-3</v>
      </c>
      <c r="G103" s="12">
        <f t="shared" si="40"/>
        <v>3.1493738159091844E-3</v>
      </c>
      <c r="H103" s="12">
        <f t="shared" si="40"/>
        <v>0</v>
      </c>
      <c r="I103" s="12">
        <f t="shared" si="40"/>
        <v>4.6502966491495101E-3</v>
      </c>
      <c r="J103" s="12">
        <f t="shared" si="40"/>
        <v>3.6256921373200468E-2</v>
      </c>
      <c r="K103" s="12">
        <f t="shared" si="40"/>
        <v>2.378717967977062E-3</v>
      </c>
    </row>
    <row r="104" spans="1:18" x14ac:dyDescent="0.25">
      <c r="A104" s="64" t="s">
        <v>72</v>
      </c>
      <c r="B104" s="64" t="s">
        <v>57</v>
      </c>
      <c r="C104" s="12">
        <f t="shared" si="40"/>
        <v>0</v>
      </c>
      <c r="D104" s="12">
        <f t="shared" si="40"/>
        <v>9.6838658860446403E-3</v>
      </c>
      <c r="E104" s="12">
        <f t="shared" si="40"/>
        <v>4.0000000000000036E-2</v>
      </c>
      <c r="F104" s="12">
        <f t="shared" si="40"/>
        <v>1.6472299749365482E-2</v>
      </c>
      <c r="G104" s="12">
        <f t="shared" si="40"/>
        <v>7.1599045346062429E-3</v>
      </c>
      <c r="H104" s="12">
        <f t="shared" si="40"/>
        <v>0</v>
      </c>
      <c r="I104" s="12">
        <f t="shared" si="40"/>
        <v>1.7152969582334809E-2</v>
      </c>
      <c r="J104" s="12">
        <f t="shared" si="40"/>
        <v>4.9084967320261463E-2</v>
      </c>
      <c r="K104" s="12">
        <f t="shared" si="40"/>
        <v>1.4399716192927792E-2</v>
      </c>
    </row>
    <row r="105" spans="1:18" x14ac:dyDescent="0.25">
      <c r="A105" s="64" t="s">
        <v>73</v>
      </c>
      <c r="B105" s="64" t="s">
        <v>57</v>
      </c>
      <c r="C105" s="12">
        <f t="shared" si="40"/>
        <v>-7.2463768115942351E-3</v>
      </c>
      <c r="D105" s="12">
        <f t="shared" si="40"/>
        <v>-9.9652720656362437E-4</v>
      </c>
      <c r="E105" s="12">
        <f t="shared" si="40"/>
        <v>0</v>
      </c>
      <c r="F105" s="12">
        <f t="shared" si="40"/>
        <v>2.4216989255831933E-4</v>
      </c>
      <c r="G105" s="12">
        <f t="shared" si="40"/>
        <v>-3.59281437125748E-2</v>
      </c>
      <c r="H105" s="12">
        <f t="shared" si="40"/>
        <v>0</v>
      </c>
      <c r="I105" s="12">
        <f t="shared" si="40"/>
        <v>7.5739795109264207E-4</v>
      </c>
      <c r="J105" s="12">
        <f t="shared" si="40"/>
        <v>9.5288940658772026E-3</v>
      </c>
      <c r="K105" s="12">
        <f t="shared" si="40"/>
        <v>-6.9355701182172158E-4</v>
      </c>
    </row>
    <row r="106" spans="1:18" x14ac:dyDescent="0.25">
      <c r="A106" s="64" t="s">
        <v>74</v>
      </c>
      <c r="B106" s="64" t="s">
        <v>57</v>
      </c>
      <c r="C106" s="12">
        <f t="shared" si="40"/>
        <v>7.2463768115942351E-3</v>
      </c>
      <c r="D106" s="12">
        <f t="shared" si="40"/>
        <v>-1.1343483124607867E-2</v>
      </c>
      <c r="E106" s="12">
        <f t="shared" si="40"/>
        <v>-5.0000000000000044E-2</v>
      </c>
      <c r="F106" s="12">
        <f t="shared" si="40"/>
        <v>-2.8828744214681734E-4</v>
      </c>
      <c r="G106" s="12">
        <f t="shared" si="40"/>
        <v>-5.2567431508664164E-2</v>
      </c>
      <c r="H106" s="12">
        <f t="shared" si="40"/>
        <v>0</v>
      </c>
      <c r="I106" s="12">
        <f t="shared" si="40"/>
        <v>-1.0014197506060807E-2</v>
      </c>
      <c r="J106" s="12">
        <f t="shared" si="40"/>
        <v>-3.1908509999936219E-2</v>
      </c>
      <c r="K106" s="12">
        <f>K88-K87</f>
        <v>-1.1893297560923943E-2</v>
      </c>
    </row>
    <row r="107" spans="1:18" x14ac:dyDescent="0.25">
      <c r="A107" s="23" t="s">
        <v>75</v>
      </c>
      <c r="B107" s="64" t="s">
        <v>57</v>
      </c>
      <c r="C107" s="12">
        <f t="shared" si="40"/>
        <v>0</v>
      </c>
      <c r="D107" s="12">
        <f t="shared" si="40"/>
        <v>6.0909384448293302E-4</v>
      </c>
      <c r="E107" s="12">
        <f t="shared" si="40"/>
        <v>5.0000000000000044E-2</v>
      </c>
      <c r="F107" s="12">
        <f t="shared" si="40"/>
        <v>1.2953367875647714E-3</v>
      </c>
      <c r="G107" s="12">
        <f t="shared" si="40"/>
        <v>8.0321188300258028E-2</v>
      </c>
      <c r="H107" s="12">
        <f t="shared" si="40"/>
        <v>0</v>
      </c>
      <c r="I107" s="12">
        <f t="shared" si="40"/>
        <v>-1.6912972361000644E-3</v>
      </c>
      <c r="J107" s="12">
        <f t="shared" si="40"/>
        <v>5.9961315280464222E-2</v>
      </c>
      <c r="K107" s="12">
        <f t="shared" si="40"/>
        <v>7.3447237664404641E-3</v>
      </c>
    </row>
    <row r="108" spans="1:18" x14ac:dyDescent="0.25">
      <c r="A108" s="23" t="s">
        <v>76</v>
      </c>
      <c r="B108" s="64" t="s">
        <v>57</v>
      </c>
      <c r="C108" s="12">
        <f t="shared" si="40"/>
        <v>0</v>
      </c>
      <c r="D108" s="12">
        <f t="shared" si="40"/>
        <v>1.1159526093804106E-2</v>
      </c>
      <c r="E108" s="12">
        <f t="shared" si="40"/>
        <v>0</v>
      </c>
      <c r="F108" s="12">
        <f t="shared" si="40"/>
        <v>-4.5906656465187767E-3</v>
      </c>
      <c r="G108" s="12">
        <f t="shared" si="40"/>
        <v>0</v>
      </c>
      <c r="H108" s="12">
        <f t="shared" si="40"/>
        <v>0</v>
      </c>
      <c r="I108" s="12">
        <f t="shared" si="40"/>
        <v>1.2880039500582918E-2</v>
      </c>
      <c r="J108" s="12">
        <f t="shared" si="40"/>
        <v>-1.879699248120259E-3</v>
      </c>
      <c r="K108" s="12">
        <f t="shared" si="40"/>
        <v>7.0373821303831852E-3</v>
      </c>
    </row>
    <row r="109" spans="1:18" ht="15.75" thickBot="1" x14ac:dyDescent="0.3">
      <c r="A109" s="23" t="s">
        <v>77</v>
      </c>
      <c r="B109" s="64" t="s">
        <v>57</v>
      </c>
      <c r="C109" s="12">
        <f t="shared" si="40"/>
        <v>0</v>
      </c>
      <c r="D109" s="12">
        <f t="shared" si="40"/>
        <v>-1.8391352095159519E-3</v>
      </c>
      <c r="E109" s="12">
        <f t="shared" si="40"/>
        <v>0</v>
      </c>
      <c r="F109" s="12">
        <f t="shared" si="40"/>
        <v>3.7696475841213495E-3</v>
      </c>
      <c r="G109" s="12">
        <f t="shared" si="40"/>
        <v>8.1743869209809361E-3</v>
      </c>
      <c r="H109" s="12">
        <f t="shared" si="40"/>
        <v>0</v>
      </c>
      <c r="I109" s="12">
        <f t="shared" si="40"/>
        <v>1.7562786028173516E-3</v>
      </c>
      <c r="J109" s="12">
        <f t="shared" si="40"/>
        <v>1.879699248120259E-3</v>
      </c>
      <c r="K109" s="12">
        <f t="shared" si="40"/>
        <v>8.7912193545347517E-4</v>
      </c>
      <c r="L109" s="10"/>
      <c r="R109" s="48"/>
    </row>
    <row r="110" spans="1:18" ht="15.75" thickBot="1" x14ac:dyDescent="0.3">
      <c r="A110" s="216" t="s">
        <v>78</v>
      </c>
      <c r="B110" s="217"/>
      <c r="C110" s="217"/>
      <c r="D110" s="217"/>
      <c r="E110" s="217"/>
      <c r="F110" s="217"/>
      <c r="G110" s="217"/>
      <c r="H110" s="217"/>
      <c r="I110" s="217"/>
      <c r="J110" s="217"/>
      <c r="K110" s="218"/>
      <c r="L110" s="11"/>
      <c r="R110" s="48"/>
    </row>
    <row r="111" spans="1:18" s="38" customFormat="1" ht="19.5" customHeight="1" x14ac:dyDescent="0.2">
      <c r="A111" s="64" t="s">
        <v>81</v>
      </c>
      <c r="B111" s="89"/>
      <c r="C111" s="90"/>
      <c r="D111" s="90"/>
      <c r="E111" s="90"/>
      <c r="F111" s="90"/>
      <c r="G111" s="90"/>
      <c r="H111" s="90"/>
      <c r="I111" s="90"/>
      <c r="J111" s="90"/>
      <c r="K111" s="90"/>
      <c r="L111" s="90"/>
    </row>
    <row r="112" spans="1:18" s="38" customFormat="1" ht="13.5" customHeight="1" x14ac:dyDescent="0.2">
      <c r="A112" s="64" t="s">
        <v>82</v>
      </c>
      <c r="B112" s="89"/>
      <c r="C112" s="90"/>
      <c r="D112" s="90"/>
      <c r="E112" s="90"/>
      <c r="F112" s="90"/>
      <c r="G112" s="90"/>
      <c r="H112" s="90"/>
      <c r="I112" s="90"/>
      <c r="J112" s="90"/>
      <c r="K112" s="90"/>
      <c r="L112" s="90"/>
    </row>
    <row r="113" spans="1:12" s="38" customFormat="1" x14ac:dyDescent="0.2">
      <c r="A113" s="64" t="s">
        <v>83</v>
      </c>
      <c r="B113" s="35"/>
      <c r="C113" s="59"/>
      <c r="D113" s="36"/>
      <c r="E113" s="36"/>
      <c r="F113" s="36"/>
      <c r="G113" s="36"/>
      <c r="H113" s="36"/>
      <c r="I113" s="36"/>
      <c r="J113" s="36"/>
      <c r="K113" s="36"/>
      <c r="L113" s="37"/>
    </row>
    <row r="114" spans="1:12" s="38" customFormat="1" x14ac:dyDescent="0.2">
      <c r="A114" s="64" t="s">
        <v>84</v>
      </c>
      <c r="B114" s="35"/>
      <c r="C114" s="59"/>
      <c r="D114" s="36"/>
      <c r="E114" s="36"/>
      <c r="F114" s="36"/>
      <c r="G114" s="36"/>
      <c r="H114" s="36"/>
      <c r="I114" s="36"/>
      <c r="J114" s="36"/>
      <c r="K114" s="36"/>
      <c r="L114" s="37"/>
    </row>
    <row r="115" spans="1:12" s="38" customFormat="1" x14ac:dyDescent="0.2">
      <c r="A115" s="64" t="s">
        <v>85</v>
      </c>
      <c r="B115" s="35"/>
      <c r="C115" s="59"/>
      <c r="D115" s="36"/>
      <c r="E115" s="36"/>
      <c r="F115" s="36"/>
      <c r="G115" s="36"/>
      <c r="H115" s="36"/>
      <c r="I115" s="36"/>
      <c r="J115" s="36"/>
      <c r="K115" s="36"/>
      <c r="L115" s="37"/>
    </row>
    <row r="116" spans="1:12" s="38" customFormat="1" x14ac:dyDescent="0.2">
      <c r="A116" s="64" t="s">
        <v>86</v>
      </c>
      <c r="B116" s="35"/>
      <c r="C116" s="59"/>
      <c r="D116" s="36"/>
      <c r="E116" s="36"/>
      <c r="F116" s="36"/>
      <c r="G116" s="36"/>
      <c r="H116" s="36"/>
      <c r="I116" s="36"/>
      <c r="J116" s="36"/>
      <c r="K116" s="36"/>
      <c r="L116" s="37"/>
    </row>
    <row r="117" spans="1:12" s="38" customFormat="1" x14ac:dyDescent="0.2">
      <c r="A117" s="64" t="s">
        <v>87</v>
      </c>
      <c r="B117" s="35"/>
      <c r="C117" s="59"/>
      <c r="D117" s="36"/>
      <c r="E117" s="36"/>
      <c r="F117" s="36"/>
      <c r="G117" s="36"/>
      <c r="H117" s="36"/>
      <c r="I117" s="36"/>
      <c r="J117" s="36"/>
      <c r="K117" s="36"/>
      <c r="L117" s="37"/>
    </row>
    <row r="118" spans="1:12" x14ac:dyDescent="0.25">
      <c r="A118" s="210"/>
      <c r="B118" s="210"/>
      <c r="C118" s="210"/>
      <c r="D118" s="210"/>
      <c r="E118" s="210"/>
      <c r="F118" s="210"/>
      <c r="G118" s="210"/>
      <c r="H118" s="210"/>
      <c r="I118" s="210"/>
      <c r="J118" s="210"/>
      <c r="K118" s="210"/>
    </row>
    <row r="119" spans="1:12" ht="27.75" customHeight="1" x14ac:dyDescent="0.25">
      <c r="A119" s="211" t="s">
        <v>88</v>
      </c>
      <c r="B119" s="211"/>
      <c r="C119" s="211"/>
      <c r="D119" s="211"/>
      <c r="E119" s="211"/>
      <c r="F119" s="211"/>
      <c r="G119" s="211"/>
      <c r="H119" s="211"/>
      <c r="I119" s="211"/>
      <c r="J119" s="211"/>
      <c r="K119" s="211"/>
    </row>
    <row r="120" spans="1:12" x14ac:dyDescent="0.25">
      <c r="A120" s="64"/>
      <c r="B120" s="64"/>
      <c r="I120" s="10"/>
      <c r="J120" s="10"/>
      <c r="K120" s="10"/>
    </row>
    <row r="121" spans="1:12" x14ac:dyDescent="0.25">
      <c r="A121" s="64"/>
      <c r="B121" s="64"/>
      <c r="I121" s="10"/>
      <c r="J121" s="10"/>
      <c r="K121" s="10"/>
    </row>
    <row r="122" spans="1:12" ht="18.75" customHeight="1" x14ac:dyDescent="0.25">
      <c r="A122" s="64"/>
      <c r="B122" s="64"/>
      <c r="I122" s="10"/>
      <c r="J122" s="10"/>
      <c r="K122" s="10"/>
    </row>
    <row r="123" spans="1:12" x14ac:dyDescent="0.25">
      <c r="A123" s="64"/>
      <c r="B123" s="64"/>
      <c r="I123" s="10"/>
      <c r="J123" s="10"/>
      <c r="K123" s="10"/>
    </row>
    <row r="124" spans="1:12" x14ac:dyDescent="0.25">
      <c r="A124" s="64"/>
      <c r="B124" s="64"/>
      <c r="I124" s="10"/>
      <c r="J124" s="10"/>
      <c r="K124" s="10"/>
    </row>
    <row r="125" spans="1:12" x14ac:dyDescent="0.25">
      <c r="A125" s="64"/>
      <c r="B125" s="64"/>
      <c r="I125" s="10"/>
      <c r="J125" s="10"/>
      <c r="K125" s="10"/>
    </row>
    <row r="126" spans="1:12" x14ac:dyDescent="0.25">
      <c r="A126" s="64"/>
      <c r="B126" s="64"/>
      <c r="I126" s="10"/>
      <c r="J126" s="10"/>
      <c r="K126" s="10"/>
    </row>
    <row r="127" spans="1:12" x14ac:dyDescent="0.25">
      <c r="A127" s="64"/>
      <c r="B127" s="64"/>
      <c r="I127" s="10"/>
      <c r="J127" s="10"/>
      <c r="K127" s="10"/>
    </row>
    <row r="128" spans="1:12" x14ac:dyDescent="0.25">
      <c r="A128" s="64"/>
      <c r="B128" s="64"/>
      <c r="I128" s="10"/>
      <c r="J128" s="10"/>
      <c r="K128" s="10"/>
    </row>
    <row r="129" spans="1:11" x14ac:dyDescent="0.25">
      <c r="A129" s="64"/>
      <c r="B129" s="64"/>
      <c r="I129" s="10"/>
      <c r="J129" s="10"/>
      <c r="K129" s="10"/>
    </row>
    <row r="130" spans="1:11" x14ac:dyDescent="0.25">
      <c r="A130" s="64"/>
      <c r="B130" s="64"/>
      <c r="I130" s="10"/>
      <c r="J130" s="10"/>
      <c r="K130" s="10"/>
    </row>
    <row r="131" spans="1:11" x14ac:dyDescent="0.25">
      <c r="A131" s="64"/>
      <c r="B131" s="64"/>
      <c r="I131" s="10"/>
      <c r="J131" s="10"/>
      <c r="K131" s="10"/>
    </row>
    <row r="132" spans="1:11" x14ac:dyDescent="0.25">
      <c r="A132" s="64"/>
      <c r="B132" s="64"/>
      <c r="I132" s="10"/>
      <c r="J132" s="10"/>
      <c r="K132" s="10"/>
    </row>
    <row r="133" spans="1:11" x14ac:dyDescent="0.25">
      <c r="A133" s="64"/>
      <c r="B133" s="64"/>
      <c r="I133" s="10"/>
      <c r="J133" s="10"/>
      <c r="K133" s="10"/>
    </row>
    <row r="134" spans="1:11" x14ac:dyDescent="0.25">
      <c r="A134" s="64"/>
      <c r="B134" s="64"/>
      <c r="I134" s="10"/>
      <c r="J134" s="10"/>
      <c r="K134" s="10"/>
    </row>
    <row r="135" spans="1:11" x14ac:dyDescent="0.25">
      <c r="A135" s="64"/>
      <c r="B135" s="64"/>
      <c r="I135" s="10"/>
      <c r="J135" s="10"/>
      <c r="K135" s="10"/>
    </row>
    <row r="136" spans="1:11" x14ac:dyDescent="0.25">
      <c r="A136" s="64"/>
      <c r="B136" s="64"/>
      <c r="I136" s="10"/>
      <c r="J136" s="10"/>
      <c r="K136" s="10"/>
    </row>
    <row r="137" spans="1:11" x14ac:dyDescent="0.25">
      <c r="A137" s="64"/>
      <c r="B137" s="64"/>
      <c r="I137" s="10"/>
      <c r="J137" s="10"/>
      <c r="K137" s="10"/>
    </row>
    <row r="138" spans="1:11" x14ac:dyDescent="0.25">
      <c r="A138" s="64"/>
      <c r="B138" s="64"/>
      <c r="I138" s="10"/>
      <c r="J138" s="10"/>
      <c r="K138" s="10"/>
    </row>
    <row r="139" spans="1:11" x14ac:dyDescent="0.25">
      <c r="A139" s="64"/>
      <c r="B139" s="64"/>
      <c r="I139" s="10"/>
      <c r="J139" s="10"/>
      <c r="K139" s="10"/>
    </row>
    <row r="140" spans="1:11" x14ac:dyDescent="0.25">
      <c r="A140" s="64"/>
      <c r="B140" s="64"/>
      <c r="I140" s="10"/>
      <c r="J140" s="10"/>
      <c r="K140" s="10"/>
    </row>
    <row r="141" spans="1:11" x14ac:dyDescent="0.25">
      <c r="A141" s="64"/>
      <c r="B141" s="64"/>
      <c r="I141" s="10"/>
      <c r="J141" s="10"/>
      <c r="K141" s="10"/>
    </row>
    <row r="142" spans="1:11" x14ac:dyDescent="0.25">
      <c r="A142" s="64"/>
      <c r="B142" s="64"/>
      <c r="I142" s="10"/>
      <c r="J142" s="10"/>
      <c r="K142" s="10"/>
    </row>
    <row r="143" spans="1:11" x14ac:dyDescent="0.25">
      <c r="A143" s="64"/>
      <c r="B143" s="64"/>
      <c r="I143" s="10"/>
      <c r="J143" s="10"/>
      <c r="K143" s="10"/>
    </row>
    <row r="144" spans="1:11" x14ac:dyDescent="0.25">
      <c r="A144" s="64"/>
      <c r="B144" s="64"/>
      <c r="I144" s="10"/>
      <c r="J144" s="10"/>
      <c r="K144" s="10"/>
    </row>
    <row r="145" spans="1:11" x14ac:dyDescent="0.25">
      <c r="A145" s="64"/>
      <c r="B145" s="64"/>
      <c r="I145" s="10"/>
      <c r="J145" s="10"/>
      <c r="K145" s="10"/>
    </row>
    <row r="146" spans="1:11" x14ac:dyDescent="0.25">
      <c r="A146" s="64"/>
      <c r="B146" s="64"/>
      <c r="I146" s="10"/>
      <c r="J146" s="10"/>
      <c r="K146" s="10"/>
    </row>
    <row r="147" spans="1:11" s="21" customFormat="1" x14ac:dyDescent="0.25">
      <c r="A147" s="5" t="s">
        <v>41</v>
      </c>
    </row>
    <row r="148" spans="1:11" x14ac:dyDescent="0.25">
      <c r="A148" s="64"/>
    </row>
    <row r="186" s="22" customFormat="1" x14ac:dyDescent="0.25"/>
    <row r="242" s="22" customFormat="1" x14ac:dyDescent="0.25"/>
    <row r="243" s="22" customFormat="1" x14ac:dyDescent="0.25"/>
    <row r="244" s="22" customFormat="1" x14ac:dyDescent="0.25"/>
    <row r="245" s="22" customFormat="1" x14ac:dyDescent="0.25"/>
    <row r="246" s="22" customFormat="1" x14ac:dyDescent="0.25"/>
    <row r="247" s="22" customFormat="1" x14ac:dyDescent="0.25"/>
    <row r="248" s="22" customFormat="1" x14ac:dyDescent="0.25"/>
    <row r="249" s="22" customFormat="1" x14ac:dyDescent="0.25"/>
    <row r="250" s="22" customFormat="1" x14ac:dyDescent="0.25"/>
    <row r="251" s="22" customFormat="1" x14ac:dyDescent="0.25"/>
    <row r="252" s="22" customFormat="1" x14ac:dyDescent="0.25"/>
    <row r="253" s="22" customFormat="1" x14ac:dyDescent="0.25"/>
    <row r="254" s="22" customFormat="1" x14ac:dyDescent="0.25"/>
    <row r="255" s="22" customFormat="1" x14ac:dyDescent="0.25"/>
    <row r="256" s="22" customFormat="1" x14ac:dyDescent="0.25"/>
    <row r="257" s="22" customFormat="1" x14ac:dyDescent="0.25"/>
    <row r="258" s="22" customFormat="1" x14ac:dyDescent="0.25"/>
    <row r="259" s="22" customFormat="1" x14ac:dyDescent="0.25"/>
    <row r="260" s="22" customFormat="1" x14ac:dyDescent="0.25"/>
    <row r="261" s="22" customFormat="1" x14ac:dyDescent="0.25"/>
    <row r="262" s="22" customFormat="1" x14ac:dyDescent="0.25"/>
    <row r="263" s="22" customFormat="1" x14ac:dyDescent="0.25"/>
    <row r="264" s="22" customFormat="1" x14ac:dyDescent="0.25"/>
    <row r="265" s="22" customFormat="1" x14ac:dyDescent="0.25"/>
    <row r="266" s="22" customFormat="1" x14ac:dyDescent="0.25"/>
    <row r="267" s="22" customFormat="1" x14ac:dyDescent="0.25"/>
    <row r="268" s="22" customFormat="1" x14ac:dyDescent="0.25"/>
    <row r="269" s="22" customFormat="1" x14ac:dyDescent="0.25"/>
    <row r="270" s="22" customFormat="1" x14ac:dyDescent="0.25"/>
    <row r="271" s="22" customFormat="1" x14ac:dyDescent="0.25"/>
    <row r="272" s="22" customFormat="1" x14ac:dyDescent="0.25"/>
    <row r="285" spans="12:12" x14ac:dyDescent="0.25">
      <c r="L285" s="91"/>
    </row>
    <row r="289" s="22" customFormat="1" x14ac:dyDescent="0.25"/>
    <row r="290" s="22" customFormat="1" x14ac:dyDescent="0.25"/>
    <row r="291" s="22" customFormat="1" x14ac:dyDescent="0.25"/>
    <row r="292" s="22" customFormat="1" x14ac:dyDescent="0.25"/>
    <row r="293" s="22" customFormat="1" x14ac:dyDescent="0.25"/>
    <row r="294" s="22" customFormat="1" x14ac:dyDescent="0.25"/>
    <row r="295" s="22" customFormat="1" x14ac:dyDescent="0.25"/>
    <row r="296" s="22" customFormat="1" x14ac:dyDescent="0.25"/>
    <row r="297" s="22" customFormat="1" x14ac:dyDescent="0.25"/>
    <row r="298" s="22" customFormat="1" x14ac:dyDescent="0.25"/>
    <row r="299" s="22" customFormat="1" x14ac:dyDescent="0.25"/>
    <row r="300" s="22" customFormat="1" x14ac:dyDescent="0.25"/>
    <row r="301" s="22" customFormat="1" x14ac:dyDescent="0.25"/>
    <row r="302" s="22" customFormat="1" x14ac:dyDescent="0.25"/>
    <row r="303" s="22" customFormat="1" x14ac:dyDescent="0.25"/>
    <row r="304" s="22" customFormat="1" x14ac:dyDescent="0.25"/>
    <row r="305" s="22" customFormat="1" x14ac:dyDescent="0.25"/>
    <row r="306" s="22" customFormat="1" x14ac:dyDescent="0.25"/>
    <row r="307" s="22" customFormat="1" x14ac:dyDescent="0.25"/>
    <row r="308" s="22" customFormat="1" x14ac:dyDescent="0.25"/>
    <row r="309" s="22" customFormat="1" x14ac:dyDescent="0.25"/>
    <row r="310" s="22" customFormat="1" x14ac:dyDescent="0.25"/>
    <row r="311" s="22" customFormat="1" x14ac:dyDescent="0.25"/>
    <row r="312" s="22" customFormat="1" x14ac:dyDescent="0.25"/>
    <row r="313" s="22" customFormat="1" x14ac:dyDescent="0.25"/>
    <row r="314" s="22" customFormat="1" x14ac:dyDescent="0.25"/>
    <row r="315" s="22" customFormat="1" x14ac:dyDescent="0.25"/>
    <row r="316" s="22" customFormat="1" x14ac:dyDescent="0.25"/>
    <row r="317" s="22" customFormat="1" x14ac:dyDescent="0.25"/>
    <row r="318" s="22" customFormat="1" x14ac:dyDescent="0.25"/>
    <row r="319" s="22" customFormat="1" x14ac:dyDescent="0.25"/>
    <row r="320" s="22" customFormat="1" x14ac:dyDescent="0.25"/>
    <row r="321" s="22" customFormat="1" x14ac:dyDescent="0.25"/>
    <row r="322" s="22" customFormat="1" x14ac:dyDescent="0.25"/>
    <row r="323" s="22" customFormat="1" x14ac:dyDescent="0.25"/>
    <row r="324" s="22" customFormat="1" x14ac:dyDescent="0.25"/>
    <row r="325" s="22" customFormat="1" x14ac:dyDescent="0.25"/>
    <row r="326" s="22" customFormat="1" x14ac:dyDescent="0.25"/>
    <row r="327" s="22" customFormat="1" x14ac:dyDescent="0.25"/>
    <row r="328" s="22" customFormat="1" x14ac:dyDescent="0.25"/>
    <row r="329" s="22" customFormat="1" x14ac:dyDescent="0.25"/>
    <row r="330" s="22" customFormat="1" x14ac:dyDescent="0.25"/>
    <row r="331" s="22" customFormat="1" x14ac:dyDescent="0.25"/>
    <row r="332" s="22" customFormat="1" x14ac:dyDescent="0.25"/>
    <row r="333" s="22" customFormat="1" x14ac:dyDescent="0.25"/>
    <row r="334" s="22" customFormat="1" x14ac:dyDescent="0.25"/>
    <row r="335" s="22" customFormat="1" x14ac:dyDescent="0.25"/>
    <row r="336" s="22" customFormat="1" x14ac:dyDescent="0.25"/>
    <row r="337" s="22" customFormat="1" x14ac:dyDescent="0.25"/>
    <row r="338" s="22" customFormat="1" x14ac:dyDescent="0.25"/>
    <row r="339" s="22" customFormat="1" x14ac:dyDescent="0.25"/>
    <row r="340" s="22" customFormat="1" x14ac:dyDescent="0.25"/>
    <row r="341" s="22" customFormat="1" x14ac:dyDescent="0.25"/>
    <row r="342" s="22" customFormat="1" x14ac:dyDescent="0.25"/>
    <row r="343" s="22" customFormat="1" x14ac:dyDescent="0.25"/>
    <row r="344" s="22" customFormat="1" x14ac:dyDescent="0.25"/>
    <row r="345" s="22" customFormat="1" x14ac:dyDescent="0.25"/>
    <row r="346" s="22" customFormat="1" x14ac:dyDescent="0.25"/>
    <row r="347" s="22" customFormat="1" x14ac:dyDescent="0.25"/>
    <row r="348" s="22" customFormat="1" x14ac:dyDescent="0.25"/>
    <row r="349" s="22" customFormat="1" x14ac:dyDescent="0.25"/>
    <row r="350" s="22" customFormat="1" x14ac:dyDescent="0.25"/>
    <row r="351" s="22" customFormat="1" x14ac:dyDescent="0.25"/>
    <row r="352" s="22" customFormat="1" x14ac:dyDescent="0.25"/>
    <row r="353" s="22" customFormat="1" x14ac:dyDescent="0.25"/>
    <row r="354" s="22" customFormat="1" x14ac:dyDescent="0.25"/>
    <row r="355" s="22" customFormat="1" x14ac:dyDescent="0.25"/>
    <row r="356" s="22" customFormat="1" x14ac:dyDescent="0.25"/>
    <row r="357" s="22" customFormat="1" x14ac:dyDescent="0.25"/>
    <row r="358" s="22" customFormat="1" x14ac:dyDescent="0.25"/>
    <row r="359" s="22" customFormat="1" x14ac:dyDescent="0.25"/>
    <row r="360" s="22" customFormat="1" x14ac:dyDescent="0.25"/>
    <row r="361" s="22" customFormat="1" x14ac:dyDescent="0.25"/>
    <row r="362" s="22" customFormat="1" x14ac:dyDescent="0.25"/>
    <row r="363" s="22" customFormat="1" x14ac:dyDescent="0.25"/>
    <row r="364" s="22" customFormat="1" x14ac:dyDescent="0.25"/>
    <row r="365" s="22" customFormat="1" x14ac:dyDescent="0.25"/>
    <row r="366" s="22" customFormat="1" x14ac:dyDescent="0.25"/>
    <row r="367" s="22" customFormat="1" x14ac:dyDescent="0.25"/>
    <row r="368" s="22" customFormat="1" x14ac:dyDescent="0.25"/>
    <row r="369" s="22" customFormat="1" x14ac:dyDescent="0.25"/>
    <row r="370" s="22" customFormat="1" x14ac:dyDescent="0.25"/>
    <row r="371" s="22" customFormat="1" x14ac:dyDescent="0.25"/>
    <row r="372" s="22" customFormat="1" x14ac:dyDescent="0.25"/>
    <row r="373" s="22" customFormat="1" x14ac:dyDescent="0.25"/>
    <row r="374" s="22" customFormat="1" x14ac:dyDescent="0.25"/>
    <row r="375" s="22" customFormat="1" x14ac:dyDescent="0.25"/>
    <row r="376" s="22" customFormat="1" x14ac:dyDescent="0.25"/>
    <row r="377" s="22" customFormat="1" x14ac:dyDescent="0.25"/>
    <row r="378" s="22" customFormat="1" x14ac:dyDescent="0.25"/>
    <row r="379" s="22" customFormat="1" x14ac:dyDescent="0.25"/>
    <row r="380" s="22" customFormat="1" x14ac:dyDescent="0.25"/>
    <row r="381" s="22" customFormat="1" x14ac:dyDescent="0.25"/>
    <row r="382" s="22" customFormat="1" x14ac:dyDescent="0.25"/>
    <row r="383" s="22" customFormat="1" x14ac:dyDescent="0.25"/>
    <row r="384" s="22" customFormat="1" x14ac:dyDescent="0.25"/>
    <row r="385" s="22" customFormat="1" x14ac:dyDescent="0.25"/>
    <row r="386" s="22" customFormat="1" x14ac:dyDescent="0.25"/>
    <row r="387" s="22" customFormat="1" x14ac:dyDescent="0.25"/>
    <row r="388" s="22" customFormat="1" x14ac:dyDescent="0.25"/>
    <row r="389" s="22" customFormat="1" x14ac:dyDescent="0.25"/>
    <row r="390" s="22" customFormat="1" x14ac:dyDescent="0.25"/>
    <row r="391" s="22" customFormat="1" x14ac:dyDescent="0.25"/>
    <row r="392" s="22" customFormat="1" x14ac:dyDescent="0.25"/>
    <row r="393" s="22" customFormat="1" x14ac:dyDescent="0.25"/>
    <row r="394" s="22" customFormat="1" x14ac:dyDescent="0.25"/>
    <row r="395" s="22" customFormat="1" x14ac:dyDescent="0.25"/>
    <row r="396" s="22" customFormat="1" x14ac:dyDescent="0.25"/>
    <row r="397" s="22" customFormat="1" x14ac:dyDescent="0.25"/>
    <row r="398" s="22" customFormat="1" x14ac:dyDescent="0.25"/>
    <row r="399" s="22" customFormat="1" x14ac:dyDescent="0.25"/>
    <row r="400" s="22" customFormat="1" x14ac:dyDescent="0.25"/>
    <row r="401" s="22" customFormat="1" x14ac:dyDescent="0.25"/>
    <row r="402" s="22" customFormat="1" x14ac:dyDescent="0.25"/>
    <row r="403" s="22" customFormat="1" x14ac:dyDescent="0.25"/>
    <row r="404" s="22" customFormat="1" x14ac:dyDescent="0.25"/>
    <row r="405" s="22" customFormat="1" x14ac:dyDescent="0.25"/>
    <row r="406" s="22" customFormat="1" x14ac:dyDescent="0.25"/>
    <row r="407" s="22" customFormat="1" x14ac:dyDescent="0.25"/>
    <row r="408" s="22" customFormat="1" x14ac:dyDescent="0.25"/>
    <row r="409" s="22" customFormat="1" x14ac:dyDescent="0.25"/>
    <row r="410" s="22" customFormat="1" x14ac:dyDescent="0.25"/>
    <row r="411" s="22" customFormat="1" x14ac:dyDescent="0.25"/>
    <row r="412" s="22" customFormat="1" x14ac:dyDescent="0.25"/>
    <row r="413" s="22" customFormat="1" x14ac:dyDescent="0.25"/>
    <row r="414" s="22" customFormat="1" x14ac:dyDescent="0.25"/>
    <row r="415" s="22" customFormat="1" x14ac:dyDescent="0.25"/>
    <row r="416" s="22" customFormat="1" x14ac:dyDescent="0.25"/>
    <row r="417" s="22" customFormat="1" x14ac:dyDescent="0.25"/>
    <row r="418" s="22" customFormat="1" x14ac:dyDescent="0.25"/>
    <row r="419" s="22" customFormat="1" x14ac:dyDescent="0.25"/>
    <row r="420" s="22" customFormat="1" x14ac:dyDescent="0.25"/>
    <row r="421" s="22" customFormat="1" x14ac:dyDescent="0.25"/>
    <row r="422" s="22" customFormat="1" x14ac:dyDescent="0.25"/>
    <row r="423" s="22" customFormat="1" x14ac:dyDescent="0.25"/>
    <row r="424" s="22" customFormat="1" x14ac:dyDescent="0.25"/>
    <row r="425" s="22" customFormat="1" x14ac:dyDescent="0.25"/>
    <row r="426" s="22" customFormat="1" x14ac:dyDescent="0.25"/>
    <row r="427" s="22" customFormat="1" x14ac:dyDescent="0.25"/>
    <row r="428" s="22" customFormat="1" x14ac:dyDescent="0.25"/>
    <row r="429" s="22" customFormat="1" x14ac:dyDescent="0.25"/>
    <row r="430" s="22" customFormat="1" x14ac:dyDescent="0.25"/>
    <row r="431" s="22" customFormat="1" x14ac:dyDescent="0.25"/>
    <row r="432" s="22" customFormat="1" x14ac:dyDescent="0.25"/>
    <row r="433" s="22" customFormat="1" x14ac:dyDescent="0.25"/>
    <row r="434" s="22" customFormat="1" x14ac:dyDescent="0.25"/>
    <row r="435" s="22" customFormat="1" x14ac:dyDescent="0.25"/>
    <row r="436" s="22" customFormat="1" x14ac:dyDescent="0.25"/>
    <row r="437" s="22" customFormat="1" x14ac:dyDescent="0.25"/>
    <row r="438" s="22" customFormat="1" x14ac:dyDescent="0.25"/>
    <row r="439" s="22" customFormat="1" x14ac:dyDescent="0.25"/>
    <row r="440" s="22" customFormat="1" x14ac:dyDescent="0.25"/>
    <row r="441" s="22" customFormat="1" x14ac:dyDescent="0.25"/>
    <row r="442" s="22" customFormat="1" x14ac:dyDescent="0.25"/>
    <row r="443" s="22" customFormat="1" x14ac:dyDescent="0.25"/>
    <row r="444" s="22" customFormat="1" x14ac:dyDescent="0.25"/>
    <row r="445" s="22" customFormat="1" x14ac:dyDescent="0.25"/>
    <row r="446" s="22" customFormat="1" x14ac:dyDescent="0.25"/>
    <row r="447" s="22" customFormat="1" x14ac:dyDescent="0.25"/>
    <row r="448" s="22" customFormat="1" x14ac:dyDescent="0.25"/>
    <row r="449" s="22" customFormat="1" x14ac:dyDescent="0.25"/>
    <row r="450" s="22" customFormat="1" x14ac:dyDescent="0.25"/>
    <row r="451" s="22" customFormat="1" x14ac:dyDescent="0.25"/>
    <row r="452" s="22" customFormat="1" x14ac:dyDescent="0.25"/>
    <row r="453" s="22" customFormat="1" x14ac:dyDescent="0.25"/>
    <row r="454" s="22" customFormat="1" x14ac:dyDescent="0.25"/>
    <row r="455" s="22" customFormat="1" x14ac:dyDescent="0.25"/>
    <row r="456" s="22" customFormat="1" x14ac:dyDescent="0.25"/>
    <row r="457" s="22" customFormat="1" x14ac:dyDescent="0.25"/>
    <row r="458" s="22" customFormat="1" x14ac:dyDescent="0.25"/>
    <row r="459" s="22" customFormat="1" x14ac:dyDescent="0.25"/>
    <row r="460" s="22" customFormat="1" x14ac:dyDescent="0.25"/>
    <row r="461" s="22" customFormat="1" x14ac:dyDescent="0.25"/>
    <row r="462" s="22" customFormat="1" x14ac:dyDescent="0.25"/>
    <row r="463" s="22" customFormat="1" x14ac:dyDescent="0.25"/>
    <row r="464" s="22" customFormat="1" x14ac:dyDescent="0.25"/>
    <row r="465" s="22" customFormat="1" x14ac:dyDescent="0.25"/>
    <row r="466" s="22" customFormat="1" x14ac:dyDescent="0.25"/>
    <row r="467" s="22" customFormat="1" x14ac:dyDescent="0.25"/>
    <row r="468" s="22" customFormat="1" x14ac:dyDescent="0.25"/>
    <row r="469" s="22" customFormat="1" x14ac:dyDescent="0.25"/>
    <row r="470" s="22" customFormat="1" x14ac:dyDescent="0.25"/>
    <row r="471" s="22" customFormat="1" x14ac:dyDescent="0.25"/>
    <row r="472" s="22" customFormat="1" x14ac:dyDescent="0.25"/>
    <row r="473" s="22" customFormat="1" x14ac:dyDescent="0.25"/>
    <row r="474" s="22" customFormat="1" x14ac:dyDescent="0.25"/>
    <row r="475" s="22" customFormat="1" x14ac:dyDescent="0.25"/>
    <row r="476" s="22" customFormat="1" x14ac:dyDescent="0.25"/>
    <row r="477" s="22" customFormat="1" x14ac:dyDescent="0.25"/>
    <row r="478" s="22" customFormat="1" x14ac:dyDescent="0.25"/>
    <row r="479" s="22" customFormat="1" x14ac:dyDescent="0.25"/>
    <row r="480" s="22" customFormat="1" x14ac:dyDescent="0.25"/>
    <row r="481" s="22" customFormat="1" x14ac:dyDescent="0.25"/>
    <row r="482" s="22" customFormat="1" x14ac:dyDescent="0.25"/>
    <row r="483" s="22" customFormat="1" x14ac:dyDescent="0.25"/>
    <row r="484" s="22" customFormat="1" x14ac:dyDescent="0.25"/>
    <row r="485" s="22" customFormat="1" x14ac:dyDescent="0.25"/>
    <row r="486" s="22" customFormat="1" x14ac:dyDescent="0.25"/>
    <row r="487" s="22" customFormat="1" x14ac:dyDescent="0.25"/>
    <row r="488" s="22" customFormat="1" x14ac:dyDescent="0.25"/>
    <row r="489" s="22" customFormat="1" x14ac:dyDescent="0.25"/>
    <row r="490" s="22" customFormat="1" x14ac:dyDescent="0.25"/>
    <row r="491" s="22" customFormat="1" x14ac:dyDescent="0.25"/>
    <row r="492" s="22" customFormat="1" x14ac:dyDescent="0.25"/>
    <row r="493" s="22" customFormat="1" x14ac:dyDescent="0.25"/>
    <row r="494" s="22" customFormat="1" x14ac:dyDescent="0.25"/>
    <row r="495" s="22" customFormat="1" x14ac:dyDescent="0.25"/>
    <row r="496" s="22" customFormat="1" x14ac:dyDescent="0.25"/>
    <row r="497" s="22" customFormat="1" x14ac:dyDescent="0.25"/>
    <row r="498" s="22" customFormat="1" x14ac:dyDescent="0.25"/>
    <row r="499" s="22" customFormat="1" x14ac:dyDescent="0.25"/>
    <row r="500" s="22" customFormat="1" x14ac:dyDescent="0.25"/>
    <row r="501" s="22" customFormat="1" x14ac:dyDescent="0.25"/>
    <row r="502" s="22" customFormat="1" x14ac:dyDescent="0.25"/>
    <row r="503" s="22" customFormat="1" x14ac:dyDescent="0.25"/>
    <row r="504" s="22" customFormat="1" x14ac:dyDescent="0.25"/>
    <row r="505" s="22" customFormat="1" x14ac:dyDescent="0.25"/>
    <row r="506" s="22" customFormat="1" x14ac:dyDescent="0.25"/>
    <row r="507" s="22" customFormat="1" x14ac:dyDescent="0.25"/>
    <row r="508" s="22" customFormat="1" x14ac:dyDescent="0.25"/>
    <row r="509" s="22" customFormat="1" x14ac:dyDescent="0.25"/>
    <row r="510" s="22" customFormat="1" x14ac:dyDescent="0.25"/>
    <row r="511" s="22" customFormat="1" x14ac:dyDescent="0.25"/>
    <row r="512" s="22" customFormat="1" x14ac:dyDescent="0.25"/>
    <row r="513" s="22" customFormat="1" x14ac:dyDescent="0.25"/>
    <row r="514" s="22" customFormat="1" x14ac:dyDescent="0.25"/>
    <row r="515" s="22" customFormat="1" x14ac:dyDescent="0.25"/>
    <row r="516" s="22" customFormat="1" x14ac:dyDescent="0.25"/>
    <row r="517" s="22" customFormat="1" x14ac:dyDescent="0.25"/>
    <row r="518" s="22" customFormat="1" x14ac:dyDescent="0.25"/>
    <row r="519" s="22" customFormat="1" x14ac:dyDescent="0.25"/>
    <row r="520" s="22" customFormat="1" x14ac:dyDescent="0.25"/>
    <row r="521" s="22" customFormat="1" x14ac:dyDescent="0.25"/>
    <row r="522" s="22" customFormat="1" x14ac:dyDescent="0.25"/>
    <row r="523" s="22" customFormat="1" x14ac:dyDescent="0.25"/>
    <row r="524" s="22" customFormat="1" x14ac:dyDescent="0.25"/>
    <row r="525" s="22" customFormat="1" x14ac:dyDescent="0.25"/>
    <row r="526" s="22" customFormat="1" x14ac:dyDescent="0.25"/>
    <row r="527" s="22" customFormat="1" x14ac:dyDescent="0.25"/>
    <row r="528" s="22" customFormat="1" x14ac:dyDescent="0.25"/>
    <row r="529" s="22" customFormat="1" x14ac:dyDescent="0.25"/>
    <row r="530" s="22" customFormat="1" x14ac:dyDescent="0.25"/>
    <row r="531" s="22" customFormat="1" x14ac:dyDescent="0.25"/>
    <row r="532" s="22" customFormat="1" x14ac:dyDescent="0.25"/>
    <row r="533" s="22" customFormat="1" x14ac:dyDescent="0.25"/>
    <row r="534" s="22" customFormat="1" x14ac:dyDescent="0.25"/>
    <row r="535" s="22" customFormat="1" x14ac:dyDescent="0.25"/>
    <row r="536" s="22" customFormat="1" x14ac:dyDescent="0.25"/>
    <row r="537" s="22" customFormat="1" x14ac:dyDescent="0.25"/>
    <row r="538" s="22" customFormat="1" x14ac:dyDescent="0.25"/>
    <row r="539" s="22" customFormat="1" x14ac:dyDescent="0.25"/>
    <row r="540" s="22" customFormat="1" x14ac:dyDescent="0.25"/>
    <row r="541" s="22" customFormat="1" x14ac:dyDescent="0.25"/>
    <row r="542" s="22" customFormat="1" x14ac:dyDescent="0.25"/>
    <row r="543" s="22" customFormat="1" x14ac:dyDescent="0.25"/>
    <row r="544" s="22" customFormat="1" x14ac:dyDescent="0.25"/>
    <row r="545" s="22" customFormat="1" x14ac:dyDescent="0.25"/>
    <row r="546" s="22" customFormat="1" x14ac:dyDescent="0.25"/>
    <row r="547" s="22" customFormat="1" x14ac:dyDescent="0.25"/>
    <row r="548" s="22" customFormat="1" x14ac:dyDescent="0.25"/>
    <row r="549" s="22" customFormat="1" x14ac:dyDescent="0.25"/>
    <row r="550" s="22" customFormat="1" x14ac:dyDescent="0.25"/>
    <row r="551" s="22" customFormat="1" x14ac:dyDescent="0.25"/>
    <row r="552" s="22" customFormat="1" x14ac:dyDescent="0.25"/>
    <row r="553" s="22" customFormat="1" x14ac:dyDescent="0.25"/>
    <row r="554" s="22" customFormat="1" x14ac:dyDescent="0.25"/>
    <row r="555" s="22" customFormat="1" x14ac:dyDescent="0.25"/>
    <row r="556" s="22" customFormat="1" x14ac:dyDescent="0.25"/>
  </sheetData>
  <mergeCells count="12">
    <mergeCell ref="A75:K75"/>
    <mergeCell ref="A118:K118"/>
    <mergeCell ref="A119:K119"/>
    <mergeCell ref="A3:K3"/>
    <mergeCell ref="A4:K4"/>
    <mergeCell ref="A5:K5"/>
    <mergeCell ref="C6:K6"/>
    <mergeCell ref="A8:K8"/>
    <mergeCell ref="A94:K94"/>
    <mergeCell ref="A73:K73"/>
    <mergeCell ref="A92:K92"/>
    <mergeCell ref="A110:K110"/>
  </mergeCells>
  <conditionalFormatting sqref="R61:R74">
    <cfRule type="cellIs" dxfId="49" priority="11" operator="lessThan">
      <formula>-0.03</formula>
    </cfRule>
    <cfRule type="cellIs" dxfId="48" priority="12" operator="greaterThan">
      <formula>0.03</formula>
    </cfRule>
  </conditionalFormatting>
  <conditionalFormatting sqref="R89:R93">
    <cfRule type="cellIs" dxfId="47" priority="3" operator="lessThan">
      <formula>-0.03</formula>
    </cfRule>
    <cfRule type="cellIs" dxfId="46" priority="4" operator="greaterThan">
      <formula>0.03</formula>
    </cfRule>
  </conditionalFormatting>
  <conditionalFormatting sqref="R109:R117">
    <cfRule type="cellIs" dxfId="45" priority="1" operator="lessThan">
      <formula>-0.03</formula>
    </cfRule>
    <cfRule type="cellIs" dxfId="44" priority="2" operator="greaterThan">
      <formula>0.03</formula>
    </cfRule>
  </conditionalFormatting>
  <hyperlinks>
    <hyperlink ref="A147" r:id="rId1" xr:uid="{32C6039C-3F47-48B2-80FA-32BA419D7390}"/>
  </hyperlinks>
  <pageMargins left="0.70866141732283472" right="0.70866141732283472" top="0.74803149606299213" bottom="0.39370078740157483" header="0.31496062992125984" footer="0.31496062992125984"/>
  <pageSetup paperSize="9" scale="62" fitToHeight="0" orientation="landscape" r:id="rId2"/>
  <rowBreaks count="3" manualBreakCount="3">
    <brk id="40" max="16383" man="1"/>
    <brk id="73" max="16383" man="1"/>
    <brk id="110" max="16383"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2DD9B-9EF4-4AE3-902D-F7664D5DBF86}">
  <dimension ref="A1:X68"/>
  <sheetViews>
    <sheetView showGridLines="0" zoomScaleNormal="100" workbookViewId="0">
      <selection activeCell="A3" sqref="A3"/>
    </sheetView>
  </sheetViews>
  <sheetFormatPr defaultRowHeight="15" x14ac:dyDescent="0.25"/>
  <cols>
    <col min="1" max="1" width="34.28515625" bestFit="1" customWidth="1"/>
    <col min="2" max="15" width="12.7109375" customWidth="1"/>
    <col min="16" max="16" width="11.140625" customWidth="1"/>
    <col min="17" max="17" width="12.28515625" customWidth="1"/>
    <col min="18" max="21" width="11.140625" customWidth="1"/>
    <col min="22" max="22" width="16.5703125" customWidth="1"/>
  </cols>
  <sheetData>
    <row r="1" spans="1:17" ht="75" customHeight="1" x14ac:dyDescent="0.25"/>
    <row r="2" spans="1:17" s="22" customFormat="1" ht="15" customHeight="1" x14ac:dyDescent="0.25">
      <c r="A2" s="212" t="str">
        <f>+[1]Contents!A2</f>
        <v>Statistics about corporate insolvency in Australia</v>
      </c>
      <c r="B2" s="212"/>
      <c r="C2" s="212"/>
      <c r="D2" s="212"/>
      <c r="E2" s="212"/>
      <c r="F2" s="212"/>
      <c r="G2" s="212"/>
      <c r="H2" s="212"/>
      <c r="I2" s="212"/>
      <c r="J2" s="212"/>
      <c r="K2" s="212"/>
      <c r="L2" s="212"/>
      <c r="M2" s="212"/>
      <c r="N2" s="212"/>
      <c r="O2" s="121"/>
      <c r="P2" s="121"/>
    </row>
    <row r="3" spans="1:17" s="22" customFormat="1" ht="24.95" customHeight="1" x14ac:dyDescent="0.25">
      <c r="A3" s="67" t="str">
        <f>Contents!A3</f>
        <v>Released: December 2025</v>
      </c>
    </row>
    <row r="4" spans="1:17" s="22" customFormat="1" x14ac:dyDescent="0.25">
      <c r="A4" s="67"/>
      <c r="B4" s="67"/>
      <c r="C4" s="67"/>
      <c r="D4" s="67"/>
      <c r="E4" s="67"/>
      <c r="F4" s="67"/>
      <c r="G4" s="67"/>
      <c r="H4" s="67"/>
      <c r="I4" s="67"/>
      <c r="J4" s="67"/>
      <c r="K4" s="67"/>
      <c r="L4" s="67"/>
      <c r="M4" s="67"/>
      <c r="N4" s="67"/>
      <c r="O4" s="67"/>
      <c r="P4" s="67"/>
    </row>
    <row r="5" spans="1:17" s="22" customFormat="1" ht="15.75" x14ac:dyDescent="0.25">
      <c r="A5" s="52" t="s">
        <v>2</v>
      </c>
      <c r="B5" s="67"/>
      <c r="C5" s="67"/>
      <c r="D5" s="67"/>
      <c r="E5" s="67"/>
      <c r="F5" s="67"/>
      <c r="G5" s="67"/>
      <c r="H5" s="67"/>
      <c r="I5" s="67"/>
      <c r="J5" s="67"/>
      <c r="K5" s="67"/>
      <c r="L5" s="67"/>
      <c r="M5" s="67"/>
      <c r="N5" s="67"/>
      <c r="O5" s="67"/>
      <c r="P5" s="67"/>
    </row>
    <row r="6" spans="1:17" s="22" customFormat="1" x14ac:dyDescent="0.25">
      <c r="A6" s="64" t="s">
        <v>409</v>
      </c>
      <c r="B6" s="159"/>
      <c r="C6" s="64"/>
      <c r="D6" s="64"/>
      <c r="E6" s="64"/>
      <c r="F6" s="64"/>
      <c r="G6" s="64"/>
      <c r="H6" s="64"/>
      <c r="I6" s="64"/>
      <c r="J6" s="64"/>
      <c r="K6" s="64"/>
      <c r="L6" s="64"/>
      <c r="M6" s="64"/>
      <c r="N6" s="64"/>
      <c r="O6" s="64"/>
      <c r="P6" s="64"/>
    </row>
    <row r="7" spans="1:17" s="22" customFormat="1" ht="14.45" customHeight="1" x14ac:dyDescent="0.25">
      <c r="A7" s="64" t="s">
        <v>410</v>
      </c>
      <c r="B7" s="64"/>
      <c r="C7" s="64"/>
      <c r="D7" s="64"/>
      <c r="E7" s="64"/>
      <c r="F7" s="64"/>
      <c r="G7" s="64"/>
      <c r="H7" s="64"/>
      <c r="I7" s="64"/>
      <c r="J7" s="64"/>
      <c r="K7" s="64"/>
      <c r="L7" s="64"/>
      <c r="M7" s="64"/>
      <c r="N7" s="64"/>
      <c r="O7" s="64"/>
      <c r="P7" s="64"/>
      <c r="Q7" s="64"/>
    </row>
    <row r="9" spans="1:17" ht="15" customHeight="1" x14ac:dyDescent="0.25">
      <c r="A9" s="211" t="s">
        <v>409</v>
      </c>
      <c r="B9" s="211"/>
      <c r="C9" s="211"/>
      <c r="D9" s="211"/>
      <c r="E9" s="211"/>
      <c r="F9" s="211"/>
      <c r="G9" s="211"/>
      <c r="H9" s="211"/>
      <c r="I9" s="211"/>
      <c r="J9" s="211"/>
      <c r="K9" s="211"/>
      <c r="L9" s="211"/>
      <c r="M9" s="211"/>
      <c r="N9" s="211"/>
      <c r="O9" s="211"/>
      <c r="P9" s="211"/>
      <c r="Q9" s="211"/>
    </row>
    <row r="11" spans="1:17" ht="42.75" customHeight="1" x14ac:dyDescent="0.25">
      <c r="A11" s="22"/>
      <c r="B11" s="22"/>
      <c r="C11" s="246" t="s">
        <v>411</v>
      </c>
      <c r="D11" s="246"/>
      <c r="E11" s="78"/>
      <c r="F11" s="246" t="s">
        <v>412</v>
      </c>
      <c r="G11" s="246"/>
      <c r="H11" s="246"/>
      <c r="I11" s="78"/>
      <c r="J11" s="246" t="s">
        <v>413</v>
      </c>
      <c r="K11" s="246"/>
      <c r="L11" s="246"/>
      <c r="M11" s="246"/>
      <c r="N11" s="246"/>
      <c r="O11" s="246"/>
      <c r="P11" s="22"/>
      <c r="Q11" s="22"/>
    </row>
    <row r="12" spans="1:17" x14ac:dyDescent="0.25">
      <c r="A12" s="22"/>
      <c r="B12" s="22"/>
      <c r="C12" s="78"/>
      <c r="D12" s="78"/>
      <c r="E12" s="78"/>
      <c r="F12" s="78"/>
      <c r="G12" s="78"/>
      <c r="H12" s="78"/>
      <c r="I12" s="78"/>
      <c r="J12" s="78"/>
      <c r="K12" s="78"/>
      <c r="L12" s="78"/>
      <c r="M12" s="78"/>
      <c r="N12" s="78"/>
      <c r="O12" s="78"/>
      <c r="P12" s="22"/>
      <c r="Q12" s="22"/>
    </row>
    <row r="13" spans="1:17" ht="52.5" customHeight="1" x14ac:dyDescent="0.25">
      <c r="A13" s="183" t="s">
        <v>44</v>
      </c>
      <c r="B13" s="71" t="s">
        <v>414</v>
      </c>
      <c r="C13" s="189" t="s">
        <v>415</v>
      </c>
      <c r="D13" s="189" t="s">
        <v>416</v>
      </c>
      <c r="E13" s="78"/>
      <c r="F13" s="189" t="s">
        <v>415</v>
      </c>
      <c r="G13" s="189" t="s">
        <v>416</v>
      </c>
      <c r="H13" s="189" t="s">
        <v>238</v>
      </c>
      <c r="I13" s="78"/>
      <c r="J13" s="112" t="s">
        <v>417</v>
      </c>
      <c r="K13" s="112" t="s">
        <v>418</v>
      </c>
      <c r="L13" s="112" t="s">
        <v>419</v>
      </c>
      <c r="M13" s="112" t="s">
        <v>420</v>
      </c>
      <c r="N13" s="112" t="s">
        <v>174</v>
      </c>
      <c r="O13" s="112" t="s">
        <v>238</v>
      </c>
      <c r="P13" s="22"/>
      <c r="Q13" s="22"/>
    </row>
    <row r="14" spans="1:17" x14ac:dyDescent="0.25">
      <c r="A14" s="241" t="s">
        <v>55</v>
      </c>
      <c r="B14" s="241"/>
      <c r="C14" s="241"/>
      <c r="D14" s="241"/>
      <c r="E14" s="137"/>
      <c r="F14" s="241" t="s">
        <v>55</v>
      </c>
      <c r="G14" s="241"/>
      <c r="H14" s="241"/>
      <c r="I14" s="137"/>
      <c r="J14" s="241" t="s">
        <v>55</v>
      </c>
      <c r="K14" s="241"/>
      <c r="L14" s="241"/>
      <c r="M14" s="241"/>
      <c r="N14" s="241"/>
      <c r="O14" s="241"/>
      <c r="P14" s="22"/>
      <c r="Q14" s="22"/>
    </row>
    <row r="15" spans="1:17" x14ac:dyDescent="0.25">
      <c r="A15" s="170" t="s">
        <v>95</v>
      </c>
      <c r="B15" s="72">
        <v>1738</v>
      </c>
      <c r="C15" s="72">
        <v>1245</v>
      </c>
      <c r="D15" s="72">
        <v>493</v>
      </c>
      <c r="E15" s="78"/>
      <c r="F15" s="72">
        <v>896</v>
      </c>
      <c r="G15" s="72">
        <v>349</v>
      </c>
      <c r="H15" s="72">
        <v>1245</v>
      </c>
      <c r="I15" s="78"/>
      <c r="J15" s="72">
        <v>10</v>
      </c>
      <c r="K15" s="72">
        <v>328</v>
      </c>
      <c r="L15" s="72">
        <v>43</v>
      </c>
      <c r="M15" s="72">
        <v>87</v>
      </c>
      <c r="N15" s="72">
        <v>124</v>
      </c>
      <c r="O15" s="72">
        <v>592</v>
      </c>
      <c r="P15" s="22"/>
      <c r="Q15" s="22"/>
    </row>
    <row r="16" spans="1:17" x14ac:dyDescent="0.25">
      <c r="A16" s="137" t="s">
        <v>96</v>
      </c>
      <c r="B16" s="73">
        <v>4378</v>
      </c>
      <c r="C16" s="73">
        <v>3334</v>
      </c>
      <c r="D16" s="73">
        <v>1044</v>
      </c>
      <c r="E16" s="78"/>
      <c r="F16" s="73">
        <v>2342</v>
      </c>
      <c r="G16" s="73">
        <v>992</v>
      </c>
      <c r="H16" s="73">
        <v>3334</v>
      </c>
      <c r="I16" s="78"/>
      <c r="J16" s="73">
        <v>38</v>
      </c>
      <c r="K16" s="73">
        <v>630</v>
      </c>
      <c r="L16" s="73">
        <v>110</v>
      </c>
      <c r="M16" s="73">
        <v>259</v>
      </c>
      <c r="N16" s="73">
        <v>237</v>
      </c>
      <c r="O16" s="73">
        <v>1274</v>
      </c>
      <c r="P16" s="22"/>
      <c r="Q16" s="22"/>
    </row>
    <row r="17" spans="1:17" x14ac:dyDescent="0.25">
      <c r="A17" s="137" t="s">
        <v>97</v>
      </c>
      <c r="B17" s="73">
        <v>4064</v>
      </c>
      <c r="C17" s="73">
        <v>3043</v>
      </c>
      <c r="D17" s="73">
        <v>1021</v>
      </c>
      <c r="E17" s="78"/>
      <c r="F17" s="73">
        <v>2076</v>
      </c>
      <c r="G17" s="73">
        <v>967</v>
      </c>
      <c r="H17" s="73">
        <v>3043</v>
      </c>
      <c r="I17" s="78"/>
      <c r="J17" s="73">
        <v>40</v>
      </c>
      <c r="K17" s="73">
        <v>568</v>
      </c>
      <c r="L17" s="73">
        <v>105</v>
      </c>
      <c r="M17" s="73">
        <v>284</v>
      </c>
      <c r="N17" s="73">
        <v>258</v>
      </c>
      <c r="O17" s="73">
        <v>1255</v>
      </c>
      <c r="P17" s="22"/>
      <c r="Q17" s="22"/>
    </row>
    <row r="18" spans="1:17" x14ac:dyDescent="0.25">
      <c r="A18" s="137" t="s">
        <v>98</v>
      </c>
      <c r="B18" s="73">
        <v>5440</v>
      </c>
      <c r="C18" s="73">
        <v>4183</v>
      </c>
      <c r="D18" s="73">
        <v>1257</v>
      </c>
      <c r="E18" s="78"/>
      <c r="F18" s="73">
        <v>2762</v>
      </c>
      <c r="G18" s="73">
        <v>1421</v>
      </c>
      <c r="H18" s="73">
        <f>SUM(F18:G18)</f>
        <v>4183</v>
      </c>
      <c r="I18" s="78"/>
      <c r="J18" s="73">
        <v>38</v>
      </c>
      <c r="K18" s="73">
        <v>766</v>
      </c>
      <c r="L18" s="73">
        <v>154</v>
      </c>
      <c r="M18" s="73">
        <v>307</v>
      </c>
      <c r="N18" s="73">
        <v>304</v>
      </c>
      <c r="O18" s="73">
        <f>SUM(J18:N18)</f>
        <v>1569</v>
      </c>
      <c r="P18" s="22"/>
      <c r="Q18" s="22"/>
    </row>
    <row r="19" spans="1:17" x14ac:dyDescent="0.25">
      <c r="A19" s="137" t="s">
        <v>99</v>
      </c>
      <c r="B19" s="73">
        <v>7100</v>
      </c>
      <c r="C19" s="73">
        <v>5086</v>
      </c>
      <c r="D19" s="73">
        <v>2014</v>
      </c>
      <c r="E19" s="78"/>
      <c r="F19" s="73">
        <v>3349</v>
      </c>
      <c r="G19" s="73">
        <v>1737</v>
      </c>
      <c r="H19" s="73">
        <f>SUM(F19:G19)</f>
        <v>5086</v>
      </c>
      <c r="I19" s="78"/>
      <c r="J19" s="73">
        <v>46</v>
      </c>
      <c r="K19" s="73">
        <v>1274</v>
      </c>
      <c r="L19" s="73">
        <v>288</v>
      </c>
      <c r="M19" s="73">
        <v>430</v>
      </c>
      <c r="N19" s="73">
        <v>467</v>
      </c>
      <c r="O19" s="73">
        <f>SUM(J19:N19)</f>
        <v>2505</v>
      </c>
      <c r="P19" s="22"/>
      <c r="Q19" s="22"/>
    </row>
    <row r="20" spans="1:17" x14ac:dyDescent="0.25">
      <c r="A20" s="137" t="s">
        <v>479</v>
      </c>
      <c r="B20" s="73">
        <v>9585</v>
      </c>
      <c r="C20" s="73">
        <v>6358</v>
      </c>
      <c r="D20" s="73">
        <v>3227</v>
      </c>
      <c r="E20" s="78"/>
      <c r="F20" s="83">
        <v>4154</v>
      </c>
      <c r="G20" s="83">
        <v>2204</v>
      </c>
      <c r="H20" s="73">
        <f>SUM(F20:G20)</f>
        <v>6358</v>
      </c>
      <c r="I20" s="78"/>
      <c r="J20" s="73">
        <v>81</v>
      </c>
      <c r="K20" s="73">
        <v>1927</v>
      </c>
      <c r="L20" s="73">
        <v>418</v>
      </c>
      <c r="M20" s="73">
        <v>719</v>
      </c>
      <c r="N20" s="73">
        <v>833</v>
      </c>
      <c r="O20" s="73">
        <f>SUM(J20:N20)</f>
        <v>3978</v>
      </c>
      <c r="P20" s="22"/>
      <c r="Q20" s="22"/>
    </row>
    <row r="21" spans="1:17" x14ac:dyDescent="0.25">
      <c r="A21" s="241" t="s">
        <v>100</v>
      </c>
      <c r="B21" s="241"/>
      <c r="C21" s="241"/>
      <c r="D21" s="241"/>
      <c r="E21" s="137"/>
      <c r="F21" s="241" t="s">
        <v>100</v>
      </c>
      <c r="G21" s="241"/>
      <c r="H21" s="241"/>
      <c r="I21" s="137"/>
      <c r="J21" s="241" t="s">
        <v>100</v>
      </c>
      <c r="K21" s="241"/>
      <c r="L21" s="241"/>
      <c r="M21" s="241"/>
      <c r="N21" s="241"/>
      <c r="O21" s="241"/>
      <c r="P21" s="22"/>
      <c r="Q21" s="22"/>
    </row>
    <row r="22" spans="1:17" x14ac:dyDescent="0.25">
      <c r="A22" s="170" t="s">
        <v>95</v>
      </c>
      <c r="B22" s="165"/>
      <c r="C22" s="74">
        <v>0.71634062140391253</v>
      </c>
      <c r="D22" s="74">
        <v>0.28365937859608747</v>
      </c>
      <c r="E22" s="78"/>
      <c r="F22" s="74">
        <v>0.7196787148594378</v>
      </c>
      <c r="G22" s="74">
        <v>0.28032128514056226</v>
      </c>
      <c r="H22" s="74"/>
      <c r="I22" s="78"/>
      <c r="J22" s="74">
        <v>2.0283975659229209E-2</v>
      </c>
      <c r="K22" s="74">
        <v>0.66531440162271804</v>
      </c>
      <c r="L22" s="74">
        <v>8.7221095334685597E-2</v>
      </c>
      <c r="M22" s="74">
        <v>0.17647058823529413</v>
      </c>
      <c r="N22" s="74">
        <v>0.25152129817444219</v>
      </c>
      <c r="O22" s="190"/>
      <c r="P22" s="22"/>
      <c r="Q22" s="191"/>
    </row>
    <row r="23" spans="1:17" x14ac:dyDescent="0.25">
      <c r="A23" s="137" t="s">
        <v>96</v>
      </c>
      <c r="B23" s="22"/>
      <c r="C23" s="75">
        <v>0.76153494746459571</v>
      </c>
      <c r="D23" s="75">
        <v>0.23846505253540429</v>
      </c>
      <c r="E23" s="78"/>
      <c r="F23" s="75">
        <v>0.70245950809838031</v>
      </c>
      <c r="G23" s="75">
        <v>0.29754049190161969</v>
      </c>
      <c r="H23" s="75"/>
      <c r="I23" s="78"/>
      <c r="J23" s="75">
        <v>3.6398467432950193E-2</v>
      </c>
      <c r="K23" s="75">
        <v>0.60344827586206895</v>
      </c>
      <c r="L23" s="75">
        <v>0.1053639846743295</v>
      </c>
      <c r="M23" s="75">
        <v>0.24808429118773948</v>
      </c>
      <c r="N23" s="75">
        <v>0.22701149425287356</v>
      </c>
      <c r="O23" s="103"/>
      <c r="P23" s="22"/>
      <c r="Q23" s="22"/>
    </row>
    <row r="24" spans="1:17" x14ac:dyDescent="0.25">
      <c r="A24" s="137" t="s">
        <v>97</v>
      </c>
      <c r="B24" s="22"/>
      <c r="C24" s="75">
        <v>0.74876968503937003</v>
      </c>
      <c r="D24" s="75">
        <v>0.25123031496062992</v>
      </c>
      <c r="E24" s="78"/>
      <c r="F24" s="75">
        <v>0.68222149194873483</v>
      </c>
      <c r="G24" s="75">
        <v>0.31777850805126517</v>
      </c>
      <c r="H24" s="75"/>
      <c r="I24" s="78"/>
      <c r="J24" s="75">
        <v>3.9177277179236046E-2</v>
      </c>
      <c r="K24" s="75">
        <v>0.55631733594515176</v>
      </c>
      <c r="L24" s="75">
        <v>0.10284035259549461</v>
      </c>
      <c r="M24" s="75">
        <v>0.27815866797257588</v>
      </c>
      <c r="N24" s="75">
        <v>0.25269343780607245</v>
      </c>
      <c r="O24" s="103"/>
      <c r="P24" s="22"/>
      <c r="Q24" s="22"/>
    </row>
    <row r="25" spans="1:17" x14ac:dyDescent="0.25">
      <c r="A25" s="137" t="s">
        <v>98</v>
      </c>
      <c r="B25" s="22"/>
      <c r="C25" s="75">
        <f t="shared" ref="C25:D27" si="0">+C18/$B18</f>
        <v>0.76893382352941175</v>
      </c>
      <c r="D25" s="75">
        <f t="shared" si="0"/>
        <v>0.23106617647058825</v>
      </c>
      <c r="E25" s="78"/>
      <c r="F25" s="75">
        <f t="shared" ref="F25:G27" si="1">+F18/$H18</f>
        <v>0.66029165670571355</v>
      </c>
      <c r="G25" s="75">
        <f t="shared" si="1"/>
        <v>0.3397083432942864</v>
      </c>
      <c r="H25" s="75"/>
      <c r="I25" s="78"/>
      <c r="J25" s="75">
        <f t="shared" ref="J25:N27" si="2">+J18/$D18</f>
        <v>3.0230708035003977E-2</v>
      </c>
      <c r="K25" s="75">
        <f t="shared" si="2"/>
        <v>0.60938743038981702</v>
      </c>
      <c r="L25" s="75">
        <f t="shared" si="2"/>
        <v>0.12251392203659507</v>
      </c>
      <c r="M25" s="75">
        <f t="shared" si="2"/>
        <v>0.24423229912490055</v>
      </c>
      <c r="N25" s="75">
        <f t="shared" si="2"/>
        <v>0.24184566428003182</v>
      </c>
      <c r="O25" s="103"/>
      <c r="P25" s="22"/>
      <c r="Q25" s="22"/>
    </row>
    <row r="26" spans="1:17" x14ac:dyDescent="0.25">
      <c r="A26" s="137" t="s">
        <v>99</v>
      </c>
      <c r="B26" s="22"/>
      <c r="C26" s="75">
        <f t="shared" si="0"/>
        <v>0.71633802816901404</v>
      </c>
      <c r="D26" s="75">
        <f t="shared" si="0"/>
        <v>0.2836619718309859</v>
      </c>
      <c r="E26" s="78"/>
      <c r="F26" s="75">
        <f t="shared" si="1"/>
        <v>0.65847424302005508</v>
      </c>
      <c r="G26" s="75">
        <f t="shared" si="1"/>
        <v>0.34152575697994497</v>
      </c>
      <c r="H26" s="75"/>
      <c r="I26" s="78"/>
      <c r="J26" s="75">
        <f t="shared" si="2"/>
        <v>2.2840119165839126E-2</v>
      </c>
      <c r="K26" s="75">
        <f t="shared" si="2"/>
        <v>0.63257199602780534</v>
      </c>
      <c r="L26" s="75">
        <f t="shared" si="2"/>
        <v>0.14299900695134063</v>
      </c>
      <c r="M26" s="75">
        <f t="shared" si="2"/>
        <v>0.21350546176762661</v>
      </c>
      <c r="N26" s="75">
        <f t="shared" si="2"/>
        <v>0.23187686196623636</v>
      </c>
      <c r="O26" s="103"/>
      <c r="P26" s="22"/>
      <c r="Q26" s="22"/>
    </row>
    <row r="27" spans="1:17" x14ac:dyDescent="0.25">
      <c r="A27" s="137" t="s">
        <v>479</v>
      </c>
      <c r="B27" s="192"/>
      <c r="C27" s="75">
        <f t="shared" si="0"/>
        <v>0.66332811684924364</v>
      </c>
      <c r="D27" s="75">
        <f t="shared" si="0"/>
        <v>0.33667188315075641</v>
      </c>
      <c r="E27" s="78"/>
      <c r="F27" s="75">
        <f t="shared" si="1"/>
        <v>0.65335011009751498</v>
      </c>
      <c r="G27" s="75">
        <f t="shared" si="1"/>
        <v>0.34664988990248508</v>
      </c>
      <c r="H27" s="75"/>
      <c r="I27" s="78"/>
      <c r="J27" s="75">
        <f t="shared" si="2"/>
        <v>2.5100712736287573E-2</v>
      </c>
      <c r="K27" s="75">
        <f t="shared" si="2"/>
        <v>0.5971490548497056</v>
      </c>
      <c r="L27" s="75">
        <f t="shared" si="2"/>
        <v>0.12953207313294082</v>
      </c>
      <c r="M27" s="75">
        <f t="shared" si="2"/>
        <v>0.22280756120235512</v>
      </c>
      <c r="N27" s="75">
        <f t="shared" si="2"/>
        <v>0.25813449023861174</v>
      </c>
      <c r="O27" s="103"/>
      <c r="P27" s="22"/>
      <c r="Q27" s="22"/>
    </row>
    <row r="28" spans="1:17" x14ac:dyDescent="0.25">
      <c r="A28" s="241" t="s">
        <v>386</v>
      </c>
      <c r="B28" s="241"/>
      <c r="C28" s="241"/>
      <c r="D28" s="241"/>
      <c r="E28" s="137"/>
      <c r="F28" s="241" t="s">
        <v>386</v>
      </c>
      <c r="G28" s="241"/>
      <c r="H28" s="241"/>
      <c r="I28" s="137"/>
      <c r="J28" s="241" t="s">
        <v>386</v>
      </c>
      <c r="K28" s="241"/>
      <c r="L28" s="241"/>
      <c r="M28" s="241"/>
      <c r="N28" s="241"/>
      <c r="O28" s="241"/>
      <c r="P28" s="22"/>
      <c r="Q28" s="22"/>
    </row>
    <row r="29" spans="1:17" x14ac:dyDescent="0.25">
      <c r="A29" s="193" t="s">
        <v>302</v>
      </c>
      <c r="B29" s="165"/>
      <c r="C29" s="74"/>
      <c r="D29" s="74"/>
      <c r="E29" s="78"/>
      <c r="F29" s="74"/>
      <c r="G29" s="74"/>
      <c r="H29" s="74"/>
      <c r="I29" s="78"/>
      <c r="J29" s="74"/>
      <c r="K29" s="74"/>
      <c r="L29" s="74"/>
      <c r="M29" s="74"/>
      <c r="N29" s="74"/>
      <c r="O29" s="165"/>
      <c r="P29" s="22"/>
      <c r="Q29" s="22"/>
    </row>
    <row r="30" spans="1:17" x14ac:dyDescent="0.25">
      <c r="A30" s="137" t="s">
        <v>96</v>
      </c>
      <c r="B30" s="22"/>
      <c r="C30" s="75">
        <v>4.5194326060683188E-2</v>
      </c>
      <c r="D30" s="75">
        <v>-4.5194326060683188E-2</v>
      </c>
      <c r="E30" s="78"/>
      <c r="F30" s="75">
        <v>-1.7219206761057482E-2</v>
      </c>
      <c r="G30" s="75">
        <v>1.7219206761057426E-2</v>
      </c>
      <c r="H30" s="75"/>
      <c r="I30" s="78"/>
      <c r="J30" s="75">
        <v>1.6114491773720985E-2</v>
      </c>
      <c r="K30" s="75">
        <v>-6.1866125760649093E-2</v>
      </c>
      <c r="L30" s="75">
        <v>1.8142889339643906E-2</v>
      </c>
      <c r="M30" s="75">
        <v>7.1613702952445346E-2</v>
      </c>
      <c r="N30" s="75">
        <v>-2.4509803921568624E-2</v>
      </c>
      <c r="O30" s="156"/>
      <c r="P30" s="22"/>
      <c r="Q30" s="22"/>
    </row>
    <row r="31" spans="1:17" x14ac:dyDescent="0.25">
      <c r="A31" s="61" t="s">
        <v>97</v>
      </c>
      <c r="B31" s="22"/>
      <c r="C31" s="75">
        <v>-1.2765262425225687E-2</v>
      </c>
      <c r="D31" s="75">
        <v>1.2765262425225632E-2</v>
      </c>
      <c r="E31" s="78"/>
      <c r="F31" s="75">
        <v>-2.0238016149645488E-2</v>
      </c>
      <c r="G31" s="75">
        <v>2.0238016149645488E-2</v>
      </c>
      <c r="H31" s="75"/>
      <c r="I31" s="78"/>
      <c r="J31" s="75">
        <v>2.7788097462858527E-3</v>
      </c>
      <c r="K31" s="75">
        <v>-4.7130939916917192E-2</v>
      </c>
      <c r="L31" s="75">
        <v>-2.5236320788348948E-3</v>
      </c>
      <c r="M31" s="75">
        <v>3.0074376784836404E-2</v>
      </c>
      <c r="N31" s="75">
        <v>2.5681943553198888E-2</v>
      </c>
      <c r="O31" s="156"/>
      <c r="P31" s="22"/>
      <c r="Q31" s="22"/>
    </row>
    <row r="32" spans="1:17" x14ac:dyDescent="0.25">
      <c r="A32" s="61" t="s">
        <v>98</v>
      </c>
      <c r="B32" s="22"/>
      <c r="C32" s="75">
        <f t="shared" ref="C32:D34" si="3">+C25-C24</f>
        <v>2.0164138490041728E-2</v>
      </c>
      <c r="D32" s="75">
        <f t="shared" si="3"/>
        <v>-2.0164138490041672E-2</v>
      </c>
      <c r="E32" s="75"/>
      <c r="F32" s="75">
        <f t="shared" ref="F32:G34" si="4">+F25-F24</f>
        <v>-2.1929835243021278E-2</v>
      </c>
      <c r="G32" s="75">
        <f t="shared" si="4"/>
        <v>2.1929835243021223E-2</v>
      </c>
      <c r="H32" s="75"/>
      <c r="I32" s="78"/>
      <c r="J32" s="75">
        <f t="shared" ref="J32:N32" si="5">+J25-J24</f>
        <v>-8.9465691442320687E-3</v>
      </c>
      <c r="K32" s="75">
        <f t="shared" si="5"/>
        <v>5.3070094444665261E-2</v>
      </c>
      <c r="L32" s="75">
        <f t="shared" si="5"/>
        <v>1.9673569441100464E-2</v>
      </c>
      <c r="M32" s="75">
        <f t="shared" si="5"/>
        <v>-3.3926368847675331E-2</v>
      </c>
      <c r="N32" s="75">
        <f t="shared" si="5"/>
        <v>-1.0847773526040633E-2</v>
      </c>
      <c r="O32" s="156"/>
      <c r="P32" s="22"/>
      <c r="Q32" s="22"/>
    </row>
    <row r="33" spans="1:24" ht="15.6" customHeight="1" x14ac:dyDescent="0.25">
      <c r="A33" s="61" t="s">
        <v>99</v>
      </c>
      <c r="B33" s="22"/>
      <c r="C33" s="75">
        <f t="shared" si="3"/>
        <v>-5.2595795360397712E-2</v>
      </c>
      <c r="D33" s="75">
        <f t="shared" si="3"/>
        <v>5.2595795360397657E-2</v>
      </c>
      <c r="E33" s="75"/>
      <c r="F33" s="75">
        <f t="shared" si="4"/>
        <v>-1.8174136856584644E-3</v>
      </c>
      <c r="G33" s="75">
        <f t="shared" si="4"/>
        <v>1.8174136856585754E-3</v>
      </c>
      <c r="H33" s="75"/>
      <c r="I33" s="75"/>
      <c r="J33" s="75">
        <f t="shared" ref="J33:N34" si="6">+J26-J25</f>
        <v>-7.3905888691648512E-3</v>
      </c>
      <c r="K33" s="75">
        <f t="shared" si="6"/>
        <v>2.3184565637988319E-2</v>
      </c>
      <c r="L33" s="75">
        <f t="shared" si="6"/>
        <v>2.0485084914745558E-2</v>
      </c>
      <c r="M33" s="75">
        <f t="shared" si="6"/>
        <v>-3.0726837357273939E-2</v>
      </c>
      <c r="N33" s="75">
        <f t="shared" si="6"/>
        <v>-9.9688023137954607E-3</v>
      </c>
      <c r="O33" s="156"/>
      <c r="P33" s="22"/>
      <c r="Q33" s="22"/>
    </row>
    <row r="34" spans="1:24" ht="15.6" customHeight="1" x14ac:dyDescent="0.25">
      <c r="A34" s="181" t="s">
        <v>479</v>
      </c>
      <c r="B34" s="192"/>
      <c r="C34" s="194">
        <f t="shared" si="3"/>
        <v>-5.3009911319770397E-2</v>
      </c>
      <c r="D34" s="194">
        <f t="shared" si="3"/>
        <v>5.3009911319770509E-2</v>
      </c>
      <c r="E34" s="75"/>
      <c r="F34" s="194">
        <f t="shared" si="4"/>
        <v>-5.1241329225401033E-3</v>
      </c>
      <c r="G34" s="194">
        <f t="shared" si="4"/>
        <v>5.1241329225401033E-3</v>
      </c>
      <c r="H34" s="194"/>
      <c r="I34" s="75"/>
      <c r="J34" s="194">
        <f t="shared" si="6"/>
        <v>2.2605935704484471E-3</v>
      </c>
      <c r="K34" s="194">
        <f t="shared" si="6"/>
        <v>-3.5422941178099743E-2</v>
      </c>
      <c r="L34" s="194">
        <f t="shared" si="6"/>
        <v>-1.3466933818399807E-2</v>
      </c>
      <c r="M34" s="194">
        <f t="shared" si="6"/>
        <v>9.3020994347285113E-3</v>
      </c>
      <c r="N34" s="194">
        <f t="shared" si="6"/>
        <v>2.6257628272375377E-2</v>
      </c>
      <c r="O34" s="195"/>
      <c r="P34" s="22"/>
      <c r="Q34" s="22"/>
    </row>
    <row r="35" spans="1:24" x14ac:dyDescent="0.25">
      <c r="A35" s="61"/>
      <c r="B35" s="22"/>
      <c r="C35" s="75"/>
      <c r="D35" s="75"/>
      <c r="E35" s="75"/>
      <c r="F35" s="75"/>
      <c r="G35" s="75"/>
      <c r="H35" s="75"/>
      <c r="I35" s="75"/>
      <c r="J35" s="75"/>
      <c r="K35" s="75"/>
      <c r="L35" s="75"/>
      <c r="M35" s="75"/>
      <c r="N35" s="75"/>
      <c r="O35" s="156"/>
      <c r="P35" s="22"/>
      <c r="Q35" s="22"/>
    </row>
    <row r="36" spans="1:24" x14ac:dyDescent="0.25">
      <c r="A36" s="64" t="str">
        <f>CONCATENATE("Note 1: ",'[1]3.3.1'!$AS$34)</f>
        <v>Note 1: 2019-2020** data is for the period 28 March 2020 (when the Initial Statutory Report was introduced) to 30 June 2020.</v>
      </c>
      <c r="B36" s="22"/>
      <c r="C36" s="75"/>
      <c r="D36" s="75"/>
      <c r="E36" s="75"/>
      <c r="F36" s="75"/>
      <c r="G36" s="75"/>
      <c r="H36" s="75"/>
      <c r="I36" s="75"/>
      <c r="J36" s="75"/>
      <c r="K36" s="75"/>
      <c r="L36" s="75"/>
      <c r="M36" s="75"/>
      <c r="N36" s="75"/>
      <c r="O36" s="156"/>
      <c r="P36" s="22"/>
      <c r="Q36" s="22"/>
    </row>
    <row r="37" spans="1:24" x14ac:dyDescent="0.25">
      <c r="A37" s="76" t="s">
        <v>421</v>
      </c>
      <c r="B37" s="76"/>
      <c r="C37" s="76"/>
      <c r="D37" s="76"/>
      <c r="E37" s="76"/>
      <c r="F37" s="76"/>
      <c r="G37" s="76"/>
      <c r="H37" s="76"/>
      <c r="I37" s="76"/>
      <c r="J37" s="76"/>
      <c r="K37" s="76"/>
      <c r="L37" s="76"/>
      <c r="M37" s="76"/>
      <c r="N37" s="76"/>
      <c r="O37" s="76"/>
      <c r="P37" s="76"/>
      <c r="Q37" s="76"/>
      <c r="R37" s="66"/>
    </row>
    <row r="38" spans="1:24" x14ac:dyDescent="0.25">
      <c r="A38" s="64"/>
      <c r="B38" s="64"/>
      <c r="C38" s="64"/>
      <c r="D38" s="64"/>
      <c r="E38" s="64"/>
      <c r="F38" s="64"/>
      <c r="G38" s="64"/>
      <c r="H38" s="64"/>
      <c r="I38" s="64"/>
      <c r="J38" s="64"/>
      <c r="K38" s="64"/>
      <c r="L38" s="64"/>
      <c r="M38" s="64"/>
      <c r="N38" s="64"/>
      <c r="O38" s="64"/>
      <c r="P38" s="64"/>
      <c r="Q38" s="64"/>
      <c r="R38" s="64"/>
    </row>
    <row r="39" spans="1:24" ht="15" customHeight="1" x14ac:dyDescent="0.25">
      <c r="A39" s="211" t="s">
        <v>410</v>
      </c>
      <c r="B39" s="211"/>
      <c r="C39" s="211"/>
      <c r="D39" s="211"/>
      <c r="E39" s="211"/>
      <c r="F39" s="211"/>
      <c r="G39" s="211"/>
      <c r="H39" s="211"/>
      <c r="I39" s="211"/>
      <c r="J39" s="211"/>
      <c r="K39" s="211"/>
      <c r="L39" s="211"/>
      <c r="M39" s="211"/>
      <c r="N39" s="211"/>
      <c r="O39" s="211"/>
      <c r="P39" s="211"/>
      <c r="Q39" s="211"/>
    </row>
    <row r="40" spans="1:24" x14ac:dyDescent="0.25">
      <c r="A40" s="114"/>
      <c r="B40" s="114"/>
      <c r="C40" s="114"/>
      <c r="D40" s="114"/>
      <c r="E40" s="114"/>
      <c r="F40" s="114"/>
      <c r="G40" s="114"/>
      <c r="H40" s="114"/>
      <c r="I40" s="114"/>
      <c r="J40" s="114"/>
      <c r="K40" s="114"/>
      <c r="L40" s="114"/>
      <c r="M40" s="114"/>
      <c r="N40" s="114"/>
      <c r="O40" s="114"/>
      <c r="P40" s="114"/>
      <c r="Q40" s="114"/>
    </row>
    <row r="41" spans="1:24" x14ac:dyDescent="0.25">
      <c r="A41" s="22"/>
      <c r="B41" s="247" t="s">
        <v>422</v>
      </c>
      <c r="C41" s="247"/>
      <c r="D41" s="247"/>
      <c r="E41" s="247"/>
      <c r="F41" s="247"/>
      <c r="G41" s="247"/>
      <c r="H41" s="247"/>
      <c r="I41" s="247"/>
      <c r="J41" s="247"/>
      <c r="K41" s="247"/>
      <c r="L41" s="247"/>
      <c r="M41" s="247"/>
      <c r="N41" s="247"/>
      <c r="O41" s="247"/>
      <c r="P41" s="247"/>
      <c r="Q41" s="247"/>
      <c r="R41" s="247"/>
      <c r="S41" s="247"/>
    </row>
    <row r="42" spans="1:24" ht="132" customHeight="1" x14ac:dyDescent="0.25">
      <c r="A42" s="22"/>
      <c r="B42" s="77" t="s">
        <v>423</v>
      </c>
      <c r="C42" s="196" t="s">
        <v>424</v>
      </c>
      <c r="D42" s="77" t="s">
        <v>425</v>
      </c>
      <c r="E42" s="77" t="s">
        <v>426</v>
      </c>
      <c r="F42" s="77" t="s">
        <v>427</v>
      </c>
      <c r="G42" s="77" t="s">
        <v>428</v>
      </c>
      <c r="H42" s="77" t="s">
        <v>429</v>
      </c>
      <c r="I42" s="77" t="s">
        <v>430</v>
      </c>
      <c r="J42" s="77" t="s">
        <v>431</v>
      </c>
      <c r="K42" s="77" t="s">
        <v>432</v>
      </c>
      <c r="L42" s="77" t="s">
        <v>433</v>
      </c>
      <c r="M42" s="77" t="s">
        <v>434</v>
      </c>
      <c r="N42" s="77" t="s">
        <v>435</v>
      </c>
      <c r="O42" s="77" t="s">
        <v>436</v>
      </c>
      <c r="P42" s="77" t="s">
        <v>437</v>
      </c>
      <c r="Q42" s="77" t="s">
        <v>438</v>
      </c>
      <c r="R42" s="77" t="s">
        <v>439</v>
      </c>
      <c r="S42" s="197" t="s">
        <v>440</v>
      </c>
    </row>
    <row r="43" spans="1:24" x14ac:dyDescent="0.25">
      <c r="A43" s="241" t="s">
        <v>55</v>
      </c>
      <c r="B43" s="241"/>
      <c r="C43" s="241"/>
      <c r="D43" s="241"/>
      <c r="E43" s="241"/>
      <c r="F43" s="241"/>
      <c r="G43" s="241"/>
      <c r="H43" s="241"/>
      <c r="I43" s="241"/>
      <c r="J43" s="241"/>
      <c r="K43" s="241"/>
      <c r="L43" s="241"/>
      <c r="M43" s="241"/>
      <c r="N43" s="241"/>
      <c r="O43" s="241"/>
      <c r="P43" s="241"/>
      <c r="Q43" s="241"/>
      <c r="R43" s="241"/>
      <c r="S43" s="241"/>
      <c r="W43" s="92"/>
      <c r="X43" s="198"/>
    </row>
    <row r="44" spans="1:24" x14ac:dyDescent="0.25">
      <c r="A44" s="169" t="s">
        <v>95</v>
      </c>
      <c r="B44" s="78">
        <v>349</v>
      </c>
      <c r="C44" s="199">
        <v>97</v>
      </c>
      <c r="D44" s="72">
        <v>68</v>
      </c>
      <c r="E44" s="72">
        <v>112</v>
      </c>
      <c r="F44" s="72">
        <v>141</v>
      </c>
      <c r="G44" s="72">
        <v>124</v>
      </c>
      <c r="H44" s="72">
        <v>70</v>
      </c>
      <c r="I44" s="72">
        <v>80</v>
      </c>
      <c r="J44" s="72">
        <v>185</v>
      </c>
      <c r="K44" s="72">
        <v>182</v>
      </c>
      <c r="L44" s="72">
        <v>58</v>
      </c>
      <c r="M44" s="72">
        <v>147</v>
      </c>
      <c r="N44" s="72">
        <v>55</v>
      </c>
      <c r="O44" s="72">
        <v>143</v>
      </c>
      <c r="P44" s="72">
        <v>153</v>
      </c>
      <c r="Q44" s="72">
        <v>99</v>
      </c>
      <c r="R44" s="72">
        <v>125</v>
      </c>
      <c r="S44" s="109">
        <v>1839</v>
      </c>
      <c r="T44" s="172"/>
      <c r="U44" s="172"/>
      <c r="W44" s="92"/>
      <c r="X44" s="198"/>
    </row>
    <row r="45" spans="1:24" x14ac:dyDescent="0.25">
      <c r="A45" s="173" t="s">
        <v>96</v>
      </c>
      <c r="B45" s="73">
        <v>992</v>
      </c>
      <c r="C45" s="200">
        <v>304</v>
      </c>
      <c r="D45" s="73">
        <v>195</v>
      </c>
      <c r="E45" s="73">
        <v>375</v>
      </c>
      <c r="F45" s="73">
        <v>417</v>
      </c>
      <c r="G45" s="73">
        <v>402</v>
      </c>
      <c r="H45" s="73">
        <v>178</v>
      </c>
      <c r="I45" s="73">
        <v>210</v>
      </c>
      <c r="J45" s="73">
        <v>523</v>
      </c>
      <c r="K45" s="73">
        <v>508</v>
      </c>
      <c r="L45" s="73">
        <v>203</v>
      </c>
      <c r="M45" s="73">
        <v>419</v>
      </c>
      <c r="N45" s="73">
        <v>173</v>
      </c>
      <c r="O45" s="73">
        <v>410</v>
      </c>
      <c r="P45" s="73">
        <v>414</v>
      </c>
      <c r="Q45" s="73">
        <v>293</v>
      </c>
      <c r="R45" s="73">
        <v>371</v>
      </c>
      <c r="S45" s="107">
        <v>5395</v>
      </c>
      <c r="T45" s="172"/>
      <c r="U45" s="172"/>
      <c r="W45" s="92"/>
      <c r="X45" s="198"/>
    </row>
    <row r="46" spans="1:24" x14ac:dyDescent="0.25">
      <c r="A46" s="137" t="s">
        <v>97</v>
      </c>
      <c r="B46" s="79">
        <v>967</v>
      </c>
      <c r="C46" s="73">
        <v>287</v>
      </c>
      <c r="D46" s="73">
        <v>174</v>
      </c>
      <c r="E46" s="73">
        <v>396</v>
      </c>
      <c r="F46" s="73">
        <v>426</v>
      </c>
      <c r="G46" s="73">
        <v>394</v>
      </c>
      <c r="H46" s="73">
        <v>190</v>
      </c>
      <c r="I46" s="73">
        <v>193</v>
      </c>
      <c r="J46" s="73">
        <v>475</v>
      </c>
      <c r="K46" s="73">
        <v>447</v>
      </c>
      <c r="L46" s="73">
        <v>158</v>
      </c>
      <c r="M46" s="73">
        <v>416</v>
      </c>
      <c r="N46" s="73">
        <v>147</v>
      </c>
      <c r="O46" s="73">
        <v>384</v>
      </c>
      <c r="P46" s="73">
        <v>414</v>
      </c>
      <c r="Q46" s="73">
        <v>283</v>
      </c>
      <c r="R46" s="73">
        <v>315</v>
      </c>
      <c r="S46" s="107">
        <v>5099</v>
      </c>
      <c r="T46" s="172"/>
      <c r="U46" s="172"/>
      <c r="W46" s="92"/>
      <c r="X46" s="198"/>
    </row>
    <row r="47" spans="1:24" x14ac:dyDescent="0.25">
      <c r="A47" s="137" t="s">
        <v>98</v>
      </c>
      <c r="B47" s="73">
        <v>1421</v>
      </c>
      <c r="C47" s="200">
        <v>459</v>
      </c>
      <c r="D47" s="73">
        <v>274</v>
      </c>
      <c r="E47" s="73">
        <v>636</v>
      </c>
      <c r="F47" s="73">
        <v>676</v>
      </c>
      <c r="G47" s="73">
        <v>643</v>
      </c>
      <c r="H47" s="73">
        <v>290</v>
      </c>
      <c r="I47" s="73">
        <v>298</v>
      </c>
      <c r="J47" s="73">
        <v>700</v>
      </c>
      <c r="K47" s="73">
        <v>665</v>
      </c>
      <c r="L47" s="73">
        <v>268</v>
      </c>
      <c r="M47" s="73">
        <v>692</v>
      </c>
      <c r="N47" s="73">
        <v>229</v>
      </c>
      <c r="O47" s="73">
        <v>567</v>
      </c>
      <c r="P47" s="73">
        <v>665</v>
      </c>
      <c r="Q47" s="73">
        <v>453</v>
      </c>
      <c r="R47" s="73">
        <v>482</v>
      </c>
      <c r="S47" s="107">
        <f>SUM(C47:R47)</f>
        <v>7997</v>
      </c>
      <c r="T47" s="172"/>
      <c r="U47" s="172"/>
      <c r="W47" s="92"/>
      <c r="X47" s="198"/>
    </row>
    <row r="48" spans="1:24" x14ac:dyDescent="0.25">
      <c r="A48" s="137" t="s">
        <v>99</v>
      </c>
      <c r="B48" s="79">
        <v>1737</v>
      </c>
      <c r="C48" s="73">
        <v>501</v>
      </c>
      <c r="D48" s="73">
        <v>275</v>
      </c>
      <c r="E48" s="73">
        <v>760</v>
      </c>
      <c r="F48" s="73">
        <v>762</v>
      </c>
      <c r="G48" s="73">
        <v>698</v>
      </c>
      <c r="H48" s="73">
        <v>374</v>
      </c>
      <c r="I48" s="73">
        <v>397</v>
      </c>
      <c r="J48" s="73">
        <v>899</v>
      </c>
      <c r="K48" s="73">
        <v>758</v>
      </c>
      <c r="L48" s="73">
        <v>382</v>
      </c>
      <c r="M48" s="73">
        <v>753</v>
      </c>
      <c r="N48" s="73">
        <v>356</v>
      </c>
      <c r="O48" s="73">
        <v>652</v>
      </c>
      <c r="P48" s="73">
        <v>705</v>
      </c>
      <c r="Q48" s="73">
        <v>508</v>
      </c>
      <c r="R48" s="73">
        <v>666</v>
      </c>
      <c r="S48" s="107">
        <f>SUM(C48:R48)</f>
        <v>9446</v>
      </c>
      <c r="T48" s="172"/>
      <c r="U48" s="172"/>
      <c r="W48" s="92"/>
      <c r="X48" s="198"/>
    </row>
    <row r="49" spans="1:24" x14ac:dyDescent="0.25">
      <c r="A49" s="137" t="s">
        <v>479</v>
      </c>
      <c r="B49" s="201">
        <v>2204</v>
      </c>
      <c r="C49" s="83">
        <v>617</v>
      </c>
      <c r="D49" s="83">
        <v>330</v>
      </c>
      <c r="E49" s="83">
        <v>995</v>
      </c>
      <c r="F49" s="83">
        <v>949</v>
      </c>
      <c r="G49" s="83">
        <v>892</v>
      </c>
      <c r="H49" s="83">
        <v>470</v>
      </c>
      <c r="I49" s="83">
        <v>455</v>
      </c>
      <c r="J49" s="83">
        <v>1196</v>
      </c>
      <c r="K49" s="83">
        <v>890</v>
      </c>
      <c r="L49" s="83">
        <v>406</v>
      </c>
      <c r="M49" s="83">
        <v>959</v>
      </c>
      <c r="N49" s="83">
        <v>339</v>
      </c>
      <c r="O49" s="83">
        <v>807</v>
      </c>
      <c r="P49" s="83">
        <v>905</v>
      </c>
      <c r="Q49" s="83">
        <v>661</v>
      </c>
      <c r="R49" s="83">
        <v>866</v>
      </c>
      <c r="S49" s="107">
        <f>SUM(C49:R49)</f>
        <v>11737</v>
      </c>
      <c r="T49" s="172"/>
      <c r="U49" s="172"/>
      <c r="W49" s="92"/>
      <c r="X49" s="198"/>
    </row>
    <row r="50" spans="1:24" x14ac:dyDescent="0.25">
      <c r="A50" s="241" t="s">
        <v>100</v>
      </c>
      <c r="B50" s="241"/>
      <c r="C50" s="241"/>
      <c r="D50" s="241"/>
      <c r="E50" s="241"/>
      <c r="F50" s="241"/>
      <c r="G50" s="241"/>
      <c r="H50" s="241"/>
      <c r="I50" s="241"/>
      <c r="J50" s="241"/>
      <c r="K50" s="241"/>
      <c r="L50" s="241"/>
      <c r="M50" s="241"/>
      <c r="N50" s="241"/>
      <c r="O50" s="241"/>
      <c r="P50" s="241"/>
      <c r="Q50" s="241"/>
      <c r="R50" s="241"/>
      <c r="S50" s="241"/>
      <c r="W50" s="92"/>
      <c r="X50" s="198"/>
    </row>
    <row r="51" spans="1:24" x14ac:dyDescent="0.25">
      <c r="A51" s="169" t="s">
        <v>95</v>
      </c>
      <c r="B51" s="22"/>
      <c r="C51" s="99">
        <v>0.27793696275071633</v>
      </c>
      <c r="D51" s="104">
        <v>0.19484240687679083</v>
      </c>
      <c r="E51" s="104">
        <v>0.3209169054441261</v>
      </c>
      <c r="F51" s="104">
        <v>0.4040114613180516</v>
      </c>
      <c r="G51" s="104">
        <v>0.35530085959885388</v>
      </c>
      <c r="H51" s="104">
        <v>0.20057306590257878</v>
      </c>
      <c r="I51" s="104">
        <v>0.22922636103151864</v>
      </c>
      <c r="J51" s="104">
        <v>0.53008595988538687</v>
      </c>
      <c r="K51" s="104">
        <v>0.52148997134670483</v>
      </c>
      <c r="L51" s="104">
        <v>0.166189111747851</v>
      </c>
      <c r="M51" s="104">
        <v>0.42120343839541546</v>
      </c>
      <c r="N51" s="104">
        <v>0.15759312320916904</v>
      </c>
      <c r="O51" s="104">
        <v>0.40974212034383956</v>
      </c>
      <c r="P51" s="104">
        <v>0.43839541547277938</v>
      </c>
      <c r="Q51" s="104">
        <v>0.28366762177650429</v>
      </c>
      <c r="R51" s="104">
        <v>0.35816618911174786</v>
      </c>
      <c r="S51" s="165"/>
      <c r="W51" s="92"/>
      <c r="X51" s="198"/>
    </row>
    <row r="52" spans="1:24" x14ac:dyDescent="0.25">
      <c r="A52" s="137" t="s">
        <v>96</v>
      </c>
      <c r="B52" s="22"/>
      <c r="C52" s="100">
        <v>0.30645161290322581</v>
      </c>
      <c r="D52" s="61">
        <v>0.19657258064516128</v>
      </c>
      <c r="E52" s="61">
        <v>0.37802419354838712</v>
      </c>
      <c r="F52" s="61">
        <v>0.42036290322580644</v>
      </c>
      <c r="G52" s="61">
        <v>0.40524193548387094</v>
      </c>
      <c r="H52" s="61">
        <v>0.17943548387096775</v>
      </c>
      <c r="I52" s="61">
        <v>0.21169354838709678</v>
      </c>
      <c r="J52" s="61">
        <v>0.52721774193548387</v>
      </c>
      <c r="K52" s="61">
        <v>0.51209677419354838</v>
      </c>
      <c r="L52" s="61">
        <v>0.20463709677419356</v>
      </c>
      <c r="M52" s="61">
        <v>0.4223790322580645</v>
      </c>
      <c r="N52" s="61">
        <v>0.17439516129032259</v>
      </c>
      <c r="O52" s="61">
        <v>0.41330645161290325</v>
      </c>
      <c r="P52" s="61">
        <v>0.41733870967741937</v>
      </c>
      <c r="Q52" s="61">
        <v>0.29536290322580644</v>
      </c>
      <c r="R52" s="61">
        <v>0.37399193548387094</v>
      </c>
      <c r="S52" s="22"/>
      <c r="W52" s="92"/>
      <c r="X52" s="198"/>
    </row>
    <row r="53" spans="1:24" x14ac:dyDescent="0.25">
      <c r="A53" s="137" t="s">
        <v>97</v>
      </c>
      <c r="B53" s="22"/>
      <c r="C53" s="100">
        <v>0.29679420889348501</v>
      </c>
      <c r="D53" s="61">
        <v>0.17993795243019647</v>
      </c>
      <c r="E53" s="61">
        <v>0.40951396070320578</v>
      </c>
      <c r="F53" s="61">
        <v>0.44053774560496378</v>
      </c>
      <c r="G53" s="61">
        <v>0.40744570837642191</v>
      </c>
      <c r="H53" s="61">
        <v>0.19648397104446744</v>
      </c>
      <c r="I53" s="61">
        <v>0.19958634953464321</v>
      </c>
      <c r="J53" s="61">
        <v>0.49120992761116855</v>
      </c>
      <c r="K53" s="61">
        <v>0.46225439503619442</v>
      </c>
      <c r="L53" s="61">
        <v>0.16339193381592554</v>
      </c>
      <c r="M53" s="61">
        <v>0.43019648397104449</v>
      </c>
      <c r="N53" s="61">
        <v>0.15201654601861428</v>
      </c>
      <c r="O53" s="61">
        <v>0.39710444674250256</v>
      </c>
      <c r="P53" s="61">
        <v>0.42812823164426062</v>
      </c>
      <c r="Q53" s="61">
        <v>0.29265770423991727</v>
      </c>
      <c r="R53" s="61">
        <v>0.32574974146845914</v>
      </c>
      <c r="S53" s="22"/>
      <c r="W53" s="92"/>
      <c r="X53" s="198"/>
    </row>
    <row r="54" spans="1:24" x14ac:dyDescent="0.25">
      <c r="A54" s="137" t="s">
        <v>98</v>
      </c>
      <c r="B54" s="22"/>
      <c r="C54" s="100">
        <f t="shared" ref="C54:R54" si="7">+C47/$B47</f>
        <v>0.32301196340605209</v>
      </c>
      <c r="D54" s="61">
        <f t="shared" si="7"/>
        <v>0.1928219563687544</v>
      </c>
      <c r="E54" s="61">
        <f t="shared" si="7"/>
        <v>0.44757213230119636</v>
      </c>
      <c r="F54" s="61">
        <f t="shared" si="7"/>
        <v>0.4757213230119634</v>
      </c>
      <c r="G54" s="61">
        <f t="shared" si="7"/>
        <v>0.45249824067558059</v>
      </c>
      <c r="H54" s="61">
        <f t="shared" si="7"/>
        <v>0.20408163265306123</v>
      </c>
      <c r="I54" s="61">
        <f t="shared" si="7"/>
        <v>0.20971147079521463</v>
      </c>
      <c r="J54" s="61">
        <f t="shared" si="7"/>
        <v>0.49261083743842365</v>
      </c>
      <c r="K54" s="61">
        <f t="shared" si="7"/>
        <v>0.46798029556650245</v>
      </c>
      <c r="L54" s="61">
        <f t="shared" si="7"/>
        <v>0.18859957776213934</v>
      </c>
      <c r="M54" s="61">
        <f t="shared" si="7"/>
        <v>0.48698099929627026</v>
      </c>
      <c r="N54" s="61">
        <f t="shared" si="7"/>
        <v>0.16115411681914146</v>
      </c>
      <c r="O54" s="61">
        <f t="shared" si="7"/>
        <v>0.39901477832512317</v>
      </c>
      <c r="P54" s="61">
        <f t="shared" si="7"/>
        <v>0.46798029556650245</v>
      </c>
      <c r="Q54" s="61">
        <f t="shared" si="7"/>
        <v>0.31878958479943703</v>
      </c>
      <c r="R54" s="61">
        <f t="shared" si="7"/>
        <v>0.33919774806474312</v>
      </c>
      <c r="S54" s="22"/>
      <c r="W54" s="92"/>
      <c r="X54" s="198"/>
    </row>
    <row r="55" spans="1:24" ht="15.6" customHeight="1" x14ac:dyDescent="0.25">
      <c r="A55" s="137" t="s">
        <v>99</v>
      </c>
      <c r="B55" s="22"/>
      <c r="C55" s="100">
        <f t="shared" ref="C55:R55" si="8">+C48/$B48</f>
        <v>0.28842832469775476</v>
      </c>
      <c r="D55" s="61">
        <f t="shared" si="8"/>
        <v>0.15831894070236038</v>
      </c>
      <c r="E55" s="61">
        <f t="shared" si="8"/>
        <v>0.43753598157743234</v>
      </c>
      <c r="F55" s="61">
        <f t="shared" si="8"/>
        <v>0.43868739205526769</v>
      </c>
      <c r="G55" s="61">
        <f t="shared" si="8"/>
        <v>0.40184225676453655</v>
      </c>
      <c r="H55" s="61">
        <f t="shared" si="8"/>
        <v>0.21531375935521013</v>
      </c>
      <c r="I55" s="61">
        <f t="shared" si="8"/>
        <v>0.22855497985031664</v>
      </c>
      <c r="J55" s="61">
        <f t="shared" si="8"/>
        <v>0.5175590097869891</v>
      </c>
      <c r="K55" s="61">
        <f t="shared" si="8"/>
        <v>0.436384571099597</v>
      </c>
      <c r="L55" s="61">
        <f t="shared" si="8"/>
        <v>0.21991940126655152</v>
      </c>
      <c r="M55" s="61">
        <f t="shared" si="8"/>
        <v>0.43350604490500866</v>
      </c>
      <c r="N55" s="61">
        <f t="shared" si="8"/>
        <v>0.20495106505469199</v>
      </c>
      <c r="O55" s="61">
        <f t="shared" si="8"/>
        <v>0.37535981577432354</v>
      </c>
      <c r="P55" s="61">
        <f t="shared" si="8"/>
        <v>0.40587219343696029</v>
      </c>
      <c r="Q55" s="61">
        <f t="shared" si="8"/>
        <v>0.2924582613701785</v>
      </c>
      <c r="R55" s="61">
        <f t="shared" si="8"/>
        <v>0.38341968911917096</v>
      </c>
      <c r="S55" s="22"/>
      <c r="W55" s="92"/>
      <c r="X55" s="198"/>
    </row>
    <row r="56" spans="1:24" ht="15.6" customHeight="1" x14ac:dyDescent="0.25">
      <c r="A56" s="202" t="s">
        <v>479</v>
      </c>
      <c r="B56" s="192"/>
      <c r="C56" s="180">
        <f>+C49/$B49</f>
        <v>0.27994555353901995</v>
      </c>
      <c r="D56" s="181">
        <f t="shared" ref="D56:R56" si="9">+D49/$B49</f>
        <v>0.14972776769509982</v>
      </c>
      <c r="E56" s="61">
        <f t="shared" si="9"/>
        <v>0.4514519056261343</v>
      </c>
      <c r="F56" s="61">
        <f t="shared" si="9"/>
        <v>0.43058076225045372</v>
      </c>
      <c r="G56" s="61">
        <f t="shared" si="9"/>
        <v>0.40471869328493648</v>
      </c>
      <c r="H56" s="61">
        <f t="shared" si="9"/>
        <v>0.2132486388384755</v>
      </c>
      <c r="I56" s="61">
        <f t="shared" si="9"/>
        <v>0.20644283121597096</v>
      </c>
      <c r="J56" s="61">
        <f t="shared" si="9"/>
        <v>0.54264972776769504</v>
      </c>
      <c r="K56" s="61">
        <f t="shared" si="9"/>
        <v>0.40381125226860254</v>
      </c>
      <c r="L56" s="61">
        <f t="shared" si="9"/>
        <v>0.18421052631578946</v>
      </c>
      <c r="M56" s="61">
        <f t="shared" si="9"/>
        <v>0.43511796733212343</v>
      </c>
      <c r="N56" s="61">
        <f t="shared" si="9"/>
        <v>0.15381125226860254</v>
      </c>
      <c r="O56" s="61">
        <f t="shared" si="9"/>
        <v>0.3661524500907441</v>
      </c>
      <c r="P56" s="61">
        <f t="shared" si="9"/>
        <v>0.41061705989110708</v>
      </c>
      <c r="Q56" s="61">
        <f t="shared" si="9"/>
        <v>0.29990925589836659</v>
      </c>
      <c r="R56" s="61">
        <f t="shared" si="9"/>
        <v>0.39292196007259528</v>
      </c>
      <c r="S56" s="192"/>
      <c r="W56" s="92"/>
      <c r="X56" s="198"/>
    </row>
    <row r="57" spans="1:24" x14ac:dyDescent="0.25">
      <c r="A57" s="241" t="s">
        <v>386</v>
      </c>
      <c r="B57" s="241"/>
      <c r="C57" s="241"/>
      <c r="D57" s="242"/>
      <c r="E57" s="241"/>
      <c r="F57" s="241"/>
      <c r="G57" s="241"/>
      <c r="H57" s="241"/>
      <c r="I57" s="241"/>
      <c r="J57" s="241"/>
      <c r="K57" s="241"/>
      <c r="L57" s="241"/>
      <c r="M57" s="241"/>
      <c r="N57" s="241"/>
      <c r="O57" s="241"/>
      <c r="P57" s="241"/>
      <c r="Q57" s="241"/>
      <c r="R57" s="241"/>
      <c r="S57" s="241"/>
      <c r="W57" s="92"/>
      <c r="X57" s="198"/>
    </row>
    <row r="58" spans="1:24" x14ac:dyDescent="0.25">
      <c r="A58" s="193" t="s">
        <v>302</v>
      </c>
      <c r="B58" s="165"/>
      <c r="C58" s="203"/>
      <c r="D58" s="165"/>
      <c r="E58" s="165"/>
      <c r="F58" s="165"/>
      <c r="G58" s="165"/>
      <c r="H58" s="165"/>
      <c r="I58" s="165"/>
      <c r="J58" s="165"/>
      <c r="K58" s="165"/>
      <c r="L58" s="165"/>
      <c r="M58" s="165"/>
      <c r="N58" s="165"/>
      <c r="O58" s="165"/>
      <c r="P58" s="165"/>
      <c r="Q58" s="165"/>
      <c r="R58" s="165"/>
      <c r="S58" s="165"/>
      <c r="W58" s="92"/>
      <c r="X58" s="198"/>
    </row>
    <row r="59" spans="1:24" x14ac:dyDescent="0.25">
      <c r="A59" s="137" t="s">
        <v>96</v>
      </c>
      <c r="B59" s="22"/>
      <c r="C59" s="100">
        <v>2.851465015250948E-2</v>
      </c>
      <c r="D59" s="61">
        <v>1.7301737683704521E-3</v>
      </c>
      <c r="E59" s="61">
        <v>5.7107288104261023E-2</v>
      </c>
      <c r="F59" s="61">
        <v>1.6351441907754838E-2</v>
      </c>
      <c r="G59" s="61">
        <v>4.9941075885017061E-2</v>
      </c>
      <c r="H59" s="61">
        <v>-2.1137582031611035E-2</v>
      </c>
      <c r="I59" s="61">
        <v>-1.7532812644421858E-2</v>
      </c>
      <c r="J59" s="61">
        <v>-2.8682179499029958E-3</v>
      </c>
      <c r="K59" s="61">
        <v>-9.3931971531564518E-3</v>
      </c>
      <c r="L59" s="61">
        <v>3.8447985026342557E-2</v>
      </c>
      <c r="M59" s="61">
        <v>1.1755938626490381E-3</v>
      </c>
      <c r="N59" s="61">
        <v>1.6802038081153547E-2</v>
      </c>
      <c r="O59" s="61">
        <v>3.5643312690636919E-3</v>
      </c>
      <c r="P59" s="61">
        <v>-2.1056705795360009E-2</v>
      </c>
      <c r="Q59" s="61">
        <v>1.1695281449302153E-2</v>
      </c>
      <c r="R59" s="61">
        <v>1.5825746372123084E-2</v>
      </c>
      <c r="S59" s="22"/>
      <c r="W59" s="92"/>
      <c r="X59" s="198"/>
    </row>
    <row r="60" spans="1:24" x14ac:dyDescent="0.25">
      <c r="A60" s="61" t="s">
        <v>97</v>
      </c>
      <c r="B60" s="22"/>
      <c r="C60" s="100">
        <v>-9.6574040097407998E-3</v>
      </c>
      <c r="D60" s="61">
        <v>-1.6634628214964808E-2</v>
      </c>
      <c r="E60" s="61">
        <v>3.148976715481866E-2</v>
      </c>
      <c r="F60" s="61">
        <v>2.0174842379157343E-2</v>
      </c>
      <c r="G60" s="61">
        <v>2.2037728925509703E-3</v>
      </c>
      <c r="H60" s="61">
        <v>1.7048487173499688E-2</v>
      </c>
      <c r="I60" s="61">
        <v>-1.2107198852453566E-2</v>
      </c>
      <c r="J60" s="61">
        <v>-3.6007814324315324E-2</v>
      </c>
      <c r="K60" s="61">
        <v>-4.9842379157353955E-2</v>
      </c>
      <c r="L60" s="61">
        <v>-4.1245162958268022E-2</v>
      </c>
      <c r="M60" s="61">
        <v>7.8174517129799836E-3</v>
      </c>
      <c r="N60" s="61">
        <v>-2.2378615271708313E-2</v>
      </c>
      <c r="O60" s="61">
        <v>-1.6202004870400688E-2</v>
      </c>
      <c r="P60" s="61">
        <v>1.0789521966841242E-2</v>
      </c>
      <c r="Q60" s="61">
        <v>-2.7051989858891679E-3</v>
      </c>
      <c r="R60" s="61">
        <v>-4.8242194015411799E-2</v>
      </c>
      <c r="S60" s="22"/>
      <c r="W60" s="92"/>
      <c r="X60" s="198"/>
    </row>
    <row r="61" spans="1:24" x14ac:dyDescent="0.25">
      <c r="A61" s="61" t="s">
        <v>98</v>
      </c>
      <c r="B61" s="22"/>
      <c r="C61" s="100">
        <f>+C54-C53</f>
        <v>2.6217754512567082E-2</v>
      </c>
      <c r="D61" s="61">
        <f t="shared" ref="D61:R61" si="10">+D54-D53</f>
        <v>1.2884003938557931E-2</v>
      </c>
      <c r="E61" s="61">
        <f t="shared" si="10"/>
        <v>3.8058171597990575E-2</v>
      </c>
      <c r="F61" s="61">
        <f t="shared" si="10"/>
        <v>3.5183577406999622E-2</v>
      </c>
      <c r="G61" s="61">
        <f t="shared" si="10"/>
        <v>4.5052532299158676E-2</v>
      </c>
      <c r="H61" s="61">
        <f t="shared" si="10"/>
        <v>7.597661608593792E-3</v>
      </c>
      <c r="I61" s="61">
        <f t="shared" si="10"/>
        <v>1.0125121260571412E-2</v>
      </c>
      <c r="J61" s="61">
        <f t="shared" si="10"/>
        <v>1.4009098272551035E-3</v>
      </c>
      <c r="K61" s="61">
        <f t="shared" si="10"/>
        <v>5.7259005303080257E-3</v>
      </c>
      <c r="L61" s="61">
        <f t="shared" si="10"/>
        <v>2.5207643946213804E-2</v>
      </c>
      <c r="M61" s="61">
        <f t="shared" si="10"/>
        <v>5.6784515325225771E-2</v>
      </c>
      <c r="N61" s="61">
        <f t="shared" si="10"/>
        <v>9.1375708005271838E-3</v>
      </c>
      <c r="O61" s="61">
        <f t="shared" si="10"/>
        <v>1.9103315826206058E-3</v>
      </c>
      <c r="P61" s="61">
        <f t="shared" si="10"/>
        <v>3.9852063922241832E-2</v>
      </c>
      <c r="Q61" s="61">
        <f t="shared" si="10"/>
        <v>2.613188055951976E-2</v>
      </c>
      <c r="R61" s="61">
        <f t="shared" si="10"/>
        <v>1.3448006596283979E-2</v>
      </c>
      <c r="S61" s="22"/>
      <c r="W61" s="92"/>
      <c r="X61" s="198"/>
    </row>
    <row r="62" spans="1:24" x14ac:dyDescent="0.25">
      <c r="A62" s="61" t="s">
        <v>99</v>
      </c>
      <c r="B62" s="22"/>
      <c r="C62" s="100">
        <f>+C55-C54</f>
        <v>-3.4583638708297337E-2</v>
      </c>
      <c r="D62" s="61">
        <f t="shared" ref="D62:R62" si="11">+D55-D54</f>
        <v>-3.4503015666394021E-2</v>
      </c>
      <c r="E62" s="61">
        <f t="shared" si="11"/>
        <v>-1.0036150723764015E-2</v>
      </c>
      <c r="F62" s="61">
        <f t="shared" si="11"/>
        <v>-3.7033930956695715E-2</v>
      </c>
      <c r="G62" s="61">
        <f t="shared" si="11"/>
        <v>-5.0655983911044034E-2</v>
      </c>
      <c r="H62" s="61">
        <f t="shared" si="11"/>
        <v>1.1232126702148904E-2</v>
      </c>
      <c r="I62" s="61">
        <f t="shared" si="11"/>
        <v>1.8843509055102015E-2</v>
      </c>
      <c r="J62" s="61">
        <f t="shared" si="11"/>
        <v>2.4948172348565445E-2</v>
      </c>
      <c r="K62" s="61">
        <f t="shared" si="11"/>
        <v>-3.159572446690545E-2</v>
      </c>
      <c r="L62" s="61">
        <f t="shared" si="11"/>
        <v>3.1319823504412175E-2</v>
      </c>
      <c r="M62" s="61">
        <f t="shared" si="11"/>
        <v>-5.3474954391261598E-2</v>
      </c>
      <c r="N62" s="61">
        <f t="shared" si="11"/>
        <v>4.3796948235550526E-2</v>
      </c>
      <c r="O62" s="61">
        <f t="shared" si="11"/>
        <v>-2.365496255079963E-2</v>
      </c>
      <c r="P62" s="61">
        <f t="shared" si="11"/>
        <v>-6.2108102129542153E-2</v>
      </c>
      <c r="Q62" s="61">
        <f t="shared" si="11"/>
        <v>-2.6331323429258535E-2</v>
      </c>
      <c r="R62" s="61">
        <f t="shared" si="11"/>
        <v>4.4221941054427838E-2</v>
      </c>
      <c r="S62" s="22"/>
      <c r="W62" s="92"/>
      <c r="X62" s="198"/>
    </row>
    <row r="63" spans="1:24" x14ac:dyDescent="0.25">
      <c r="A63" s="181" t="s">
        <v>479</v>
      </c>
      <c r="B63" s="192"/>
      <c r="C63" s="180">
        <f>+C56-C55</f>
        <v>-8.4827711587348031E-3</v>
      </c>
      <c r="D63" s="181">
        <f t="shared" ref="D63:R63" si="12">+D56-D55</f>
        <v>-8.5911730072605608E-3</v>
      </c>
      <c r="E63" s="181">
        <f t="shared" si="12"/>
        <v>1.3915924048701955E-2</v>
      </c>
      <c r="F63" s="181">
        <f t="shared" si="12"/>
        <v>-8.1066298048139696E-3</v>
      </c>
      <c r="G63" s="181">
        <f t="shared" si="12"/>
        <v>2.8764365203999276E-3</v>
      </c>
      <c r="H63" s="181">
        <f t="shared" si="12"/>
        <v>-2.0651205167346309E-3</v>
      </c>
      <c r="I63" s="181">
        <f t="shared" si="12"/>
        <v>-2.2112148634345685E-2</v>
      </c>
      <c r="J63" s="181">
        <f t="shared" si="12"/>
        <v>2.5090717980705946E-2</v>
      </c>
      <c r="K63" s="181">
        <f t="shared" si="12"/>
        <v>-3.2573318830994458E-2</v>
      </c>
      <c r="L63" s="181">
        <f t="shared" si="12"/>
        <v>-3.5708874950762054E-2</v>
      </c>
      <c r="M63" s="181">
        <f t="shared" si="12"/>
        <v>1.6119224271147758E-3</v>
      </c>
      <c r="N63" s="181">
        <f t="shared" si="12"/>
        <v>-5.113981278608945E-2</v>
      </c>
      <c r="O63" s="181">
        <f t="shared" si="12"/>
        <v>-9.2073656835794382E-3</v>
      </c>
      <c r="P63" s="181">
        <f t="shared" si="12"/>
        <v>4.74486645414679E-3</v>
      </c>
      <c r="Q63" s="181">
        <f t="shared" si="12"/>
        <v>7.4509945281880929E-3</v>
      </c>
      <c r="R63" s="181">
        <f t="shared" si="12"/>
        <v>9.5022709534243188E-3</v>
      </c>
      <c r="S63" s="22"/>
      <c r="W63" s="92"/>
      <c r="X63" s="198"/>
    </row>
    <row r="64" spans="1:24" x14ac:dyDescent="0.25">
      <c r="A64" s="61"/>
      <c r="B64" s="22"/>
      <c r="C64" s="61"/>
      <c r="D64" s="61"/>
      <c r="E64" s="61"/>
      <c r="F64" s="61"/>
      <c r="G64" s="61"/>
      <c r="H64" s="61"/>
      <c r="I64" s="61"/>
      <c r="J64" s="61"/>
      <c r="K64" s="61"/>
      <c r="L64" s="61"/>
      <c r="M64" s="61"/>
      <c r="N64" s="61"/>
      <c r="O64" s="61"/>
      <c r="P64" s="61"/>
      <c r="Q64" s="61"/>
      <c r="R64" s="61"/>
      <c r="S64" s="22"/>
      <c r="W64" s="92"/>
      <c r="X64" s="198"/>
    </row>
    <row r="65" spans="1:19" x14ac:dyDescent="0.25">
      <c r="A65" s="64" t="str">
        <f>CONCATENATE("Note 1: ",'[1]3.3.1'!$AS$34)</f>
        <v>Note 1: 2019-2020** data is for the period 28 March 2020 (when the Initial Statutory Report was introduced) to 30 June 2020.</v>
      </c>
      <c r="B65" s="22"/>
      <c r="C65" s="22"/>
      <c r="D65" s="22"/>
      <c r="E65" s="22"/>
      <c r="F65" s="22"/>
      <c r="G65" s="22"/>
      <c r="H65" s="22"/>
      <c r="I65" s="22"/>
      <c r="J65" s="22"/>
      <c r="K65" s="22"/>
      <c r="L65" s="22"/>
      <c r="M65" s="22"/>
      <c r="N65" s="22"/>
      <c r="O65" s="22"/>
      <c r="P65" s="22"/>
      <c r="Q65" s="22"/>
      <c r="R65" s="22"/>
      <c r="S65" s="22"/>
    </row>
    <row r="66" spans="1:19" x14ac:dyDescent="0.25">
      <c r="A66" s="76" t="s">
        <v>441</v>
      </c>
      <c r="B66" s="22"/>
      <c r="C66" s="22"/>
      <c r="D66" s="22"/>
      <c r="E66" s="22"/>
      <c r="F66" s="22"/>
      <c r="G66" s="22"/>
      <c r="H66" s="22"/>
      <c r="I66" s="22"/>
      <c r="J66" s="22"/>
      <c r="K66" s="22"/>
      <c r="L66" s="22"/>
      <c r="M66" s="22"/>
      <c r="N66" s="22"/>
      <c r="O66" s="22"/>
      <c r="P66" s="22"/>
      <c r="Q66" s="22"/>
      <c r="R66" s="22"/>
      <c r="S66" s="22"/>
    </row>
    <row r="67" spans="1:19" x14ac:dyDescent="0.25">
      <c r="A67" s="22"/>
      <c r="B67" s="22"/>
      <c r="C67" s="22"/>
      <c r="D67" s="22"/>
      <c r="E67" s="22"/>
      <c r="F67" s="22"/>
      <c r="G67" s="22"/>
      <c r="H67" s="22"/>
      <c r="I67" s="22"/>
      <c r="J67" s="22"/>
      <c r="K67" s="22"/>
      <c r="L67" s="22"/>
      <c r="M67" s="22"/>
      <c r="N67" s="22"/>
      <c r="O67" s="22"/>
      <c r="P67" s="22"/>
      <c r="Q67" s="22"/>
      <c r="R67" s="22"/>
      <c r="S67" s="22"/>
    </row>
    <row r="68" spans="1:19" x14ac:dyDescent="0.25">
      <c r="A68" s="5" t="s">
        <v>41</v>
      </c>
    </row>
  </sheetData>
  <mergeCells count="19">
    <mergeCell ref="A43:S43"/>
    <mergeCell ref="A57:S57"/>
    <mergeCell ref="A28:D28"/>
    <mergeCell ref="F28:H28"/>
    <mergeCell ref="J28:O28"/>
    <mergeCell ref="A39:Q39"/>
    <mergeCell ref="B41:S41"/>
    <mergeCell ref="A50:S50"/>
    <mergeCell ref="A2:N2"/>
    <mergeCell ref="A9:Q9"/>
    <mergeCell ref="A21:D21"/>
    <mergeCell ref="F21:H21"/>
    <mergeCell ref="J21:O21"/>
    <mergeCell ref="C11:D11"/>
    <mergeCell ref="F11:H11"/>
    <mergeCell ref="J11:O11"/>
    <mergeCell ref="A14:D14"/>
    <mergeCell ref="F14:H14"/>
    <mergeCell ref="J14:O14"/>
  </mergeCells>
  <phoneticPr fontId="18" type="noConversion"/>
  <hyperlinks>
    <hyperlink ref="A6" location="'3.3.19'!A9" display="Table 3.3.19.1 - Initial external administrators' and receivers' reports by obtaining the company's books and records, ANNUAL" xr:uid="{3838426B-4980-4426-AF2A-FA21A133325A}"/>
    <hyperlink ref="A68" r:id="rId1" xr:uid="{535A2000-7924-46FA-A805-0E72DCB40CD3}"/>
    <hyperlink ref="A7" location="'3.3.19'!A37" display="Table 3.3.19.2 - Initial external administrators' and receivers' reports by type of records missing where all the books and records were obtained, ANNUAL" xr:uid="{376D9931-2919-47BE-B8F6-641B10ADFCDC}"/>
  </hyperlink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6172-398D-4E82-83DC-4530BDFAE3B0}">
  <dimension ref="A1:T37"/>
  <sheetViews>
    <sheetView showGridLines="0" workbookViewId="0">
      <selection activeCell="A3" sqref="A3"/>
    </sheetView>
  </sheetViews>
  <sheetFormatPr defaultRowHeight="15" x14ac:dyDescent="0.25"/>
  <cols>
    <col min="1" max="1" width="47.5703125" customWidth="1"/>
    <col min="5" max="5" width="9.28515625" bestFit="1" customWidth="1"/>
    <col min="6" max="6" width="9.85546875" customWidth="1"/>
    <col min="7" max="7" width="10.5703125" customWidth="1"/>
    <col min="8" max="8" width="11.28515625" customWidth="1"/>
    <col min="9" max="9" width="10.85546875" customWidth="1"/>
    <col min="18" max="18" width="11.85546875" customWidth="1"/>
    <col min="19" max="19" width="12.140625" customWidth="1"/>
    <col min="20" max="20" width="11.85546875" customWidth="1"/>
  </cols>
  <sheetData>
    <row r="1" spans="1:20" ht="75" customHeight="1" x14ac:dyDescent="0.25"/>
    <row r="2" spans="1:20" ht="15" customHeight="1" x14ac:dyDescent="0.25">
      <c r="A2" s="52" t="str">
        <f>[1]Contents!A2</f>
        <v>Statistics about corporate insolvency in Australia</v>
      </c>
    </row>
    <row r="3" spans="1:20" ht="24.95" customHeight="1" x14ac:dyDescent="0.25">
      <c r="A3" s="67" t="str">
        <f>Contents!A3</f>
        <v>Released: December 2025</v>
      </c>
    </row>
    <row r="5" spans="1:20" x14ac:dyDescent="0.25">
      <c r="A5" s="204" t="s">
        <v>442</v>
      </c>
      <c r="B5" s="205"/>
      <c r="C5" s="205"/>
      <c r="D5" s="205"/>
      <c r="E5" s="205"/>
      <c r="F5" s="205"/>
      <c r="G5" s="205"/>
      <c r="H5" s="205"/>
    </row>
    <row r="6" spans="1:20" x14ac:dyDescent="0.25">
      <c r="A6" s="204"/>
      <c r="B6" s="205"/>
      <c r="C6" s="205"/>
      <c r="D6" s="205"/>
      <c r="E6" s="205"/>
      <c r="F6" s="205"/>
      <c r="G6" s="205"/>
      <c r="H6" s="205"/>
    </row>
    <row r="8" spans="1:20" ht="72" customHeight="1" x14ac:dyDescent="0.25">
      <c r="A8" s="22"/>
      <c r="B8" s="249" t="s">
        <v>443</v>
      </c>
      <c r="C8" s="249"/>
      <c r="D8" s="249"/>
      <c r="E8" s="249"/>
      <c r="F8" s="22"/>
      <c r="G8" s="249" t="s">
        <v>444</v>
      </c>
      <c r="H8" s="249"/>
      <c r="I8" s="249"/>
      <c r="J8" s="249"/>
      <c r="K8" s="22"/>
      <c r="L8" s="249" t="s">
        <v>445</v>
      </c>
      <c r="M8" s="249"/>
      <c r="N8" s="249"/>
      <c r="O8" s="249"/>
      <c r="P8" s="249"/>
      <c r="Q8" s="22"/>
      <c r="R8" s="248" t="s">
        <v>446</v>
      </c>
      <c r="S8" s="248"/>
      <c r="T8" s="248"/>
    </row>
    <row r="9" spans="1:20" ht="57" customHeight="1" x14ac:dyDescent="0.25">
      <c r="A9" s="206" t="s">
        <v>44</v>
      </c>
      <c r="B9" s="54" t="s">
        <v>415</v>
      </c>
      <c r="C9" s="54" t="s">
        <v>416</v>
      </c>
      <c r="D9" s="54" t="s">
        <v>295</v>
      </c>
      <c r="E9" s="54" t="s">
        <v>447</v>
      </c>
      <c r="F9" s="22"/>
      <c r="G9" s="54" t="s">
        <v>448</v>
      </c>
      <c r="H9" s="54" t="s">
        <v>449</v>
      </c>
      <c r="I9" s="54" t="s">
        <v>174</v>
      </c>
      <c r="J9" s="54" t="s">
        <v>450</v>
      </c>
      <c r="K9" s="22"/>
      <c r="L9" s="54" t="s">
        <v>451</v>
      </c>
      <c r="M9" s="54" t="s">
        <v>452</v>
      </c>
      <c r="N9" s="54" t="s">
        <v>453</v>
      </c>
      <c r="O9" s="54" t="s">
        <v>454</v>
      </c>
      <c r="P9" s="54" t="s">
        <v>174</v>
      </c>
      <c r="Q9" s="22"/>
      <c r="R9" s="69" t="s">
        <v>415</v>
      </c>
      <c r="S9" s="69" t="s">
        <v>416</v>
      </c>
      <c r="T9" s="69" t="s">
        <v>232</v>
      </c>
    </row>
    <row r="10" spans="1:20" x14ac:dyDescent="0.25">
      <c r="A10" s="241" t="s">
        <v>55</v>
      </c>
      <c r="B10" s="241"/>
      <c r="C10" s="241"/>
      <c r="D10" s="241"/>
      <c r="E10" s="241"/>
      <c r="F10" s="22"/>
      <c r="G10" s="241" t="s">
        <v>55</v>
      </c>
      <c r="H10" s="241"/>
      <c r="I10" s="241"/>
      <c r="J10" s="241"/>
      <c r="K10" s="22"/>
      <c r="L10" s="241" t="s">
        <v>55</v>
      </c>
      <c r="M10" s="241"/>
      <c r="N10" s="241"/>
      <c r="O10" s="241"/>
      <c r="P10" s="241"/>
      <c r="Q10" s="22"/>
      <c r="R10" s="241" t="s">
        <v>55</v>
      </c>
      <c r="S10" s="241"/>
      <c r="T10" s="241"/>
    </row>
    <row r="11" spans="1:20" x14ac:dyDescent="0.25">
      <c r="A11" s="137" t="s">
        <v>95</v>
      </c>
      <c r="B11" s="78">
        <v>914</v>
      </c>
      <c r="C11" s="78">
        <v>592</v>
      </c>
      <c r="D11" s="78">
        <v>232</v>
      </c>
      <c r="E11" s="78">
        <v>1738</v>
      </c>
      <c r="F11" s="22"/>
      <c r="G11" s="78">
        <v>483</v>
      </c>
      <c r="H11" s="78">
        <v>294</v>
      </c>
      <c r="I11" s="78">
        <v>207</v>
      </c>
      <c r="J11" s="78">
        <v>630</v>
      </c>
      <c r="K11" s="22"/>
      <c r="L11" s="78">
        <v>34</v>
      </c>
      <c r="M11" s="78">
        <v>228</v>
      </c>
      <c r="N11" s="78">
        <v>208</v>
      </c>
      <c r="O11" s="78">
        <v>365</v>
      </c>
      <c r="P11" s="137">
        <v>150</v>
      </c>
      <c r="Q11" s="22"/>
      <c r="R11" s="72">
        <v>22</v>
      </c>
      <c r="S11" s="72">
        <v>1484</v>
      </c>
      <c r="T11" s="72">
        <v>232</v>
      </c>
    </row>
    <row r="12" spans="1:20" x14ac:dyDescent="0.25">
      <c r="A12" s="137" t="s">
        <v>96</v>
      </c>
      <c r="B12" s="73">
        <v>1841</v>
      </c>
      <c r="C12" s="73">
        <v>1784</v>
      </c>
      <c r="D12" s="73">
        <v>753</v>
      </c>
      <c r="E12" s="73">
        <v>4378</v>
      </c>
      <c r="F12" s="22"/>
      <c r="G12" s="73">
        <v>839</v>
      </c>
      <c r="H12" s="73">
        <v>623</v>
      </c>
      <c r="I12" s="73">
        <v>600</v>
      </c>
      <c r="J12" s="78">
        <v>1217</v>
      </c>
      <c r="K12" s="22"/>
      <c r="L12" s="73">
        <v>67</v>
      </c>
      <c r="M12" s="73">
        <v>534</v>
      </c>
      <c r="N12" s="73">
        <v>741</v>
      </c>
      <c r="O12" s="78">
        <v>1106</v>
      </c>
      <c r="P12" s="137">
        <v>480</v>
      </c>
      <c r="Q12" s="22"/>
      <c r="R12" s="73">
        <v>20</v>
      </c>
      <c r="S12" s="106">
        <v>3605</v>
      </c>
      <c r="T12" s="106">
        <v>753</v>
      </c>
    </row>
    <row r="13" spans="1:20" x14ac:dyDescent="0.25">
      <c r="A13" s="137" t="s">
        <v>97</v>
      </c>
      <c r="B13" s="73">
        <v>1589</v>
      </c>
      <c r="C13" s="73">
        <v>2022</v>
      </c>
      <c r="D13" s="73">
        <v>453</v>
      </c>
      <c r="E13" s="73">
        <v>4064</v>
      </c>
      <c r="F13" s="22"/>
      <c r="G13" s="73">
        <v>638</v>
      </c>
      <c r="H13" s="73">
        <v>628</v>
      </c>
      <c r="I13" s="73">
        <v>564</v>
      </c>
      <c r="J13" s="78">
        <v>1106</v>
      </c>
      <c r="K13" s="22"/>
      <c r="L13" s="73">
        <v>79</v>
      </c>
      <c r="M13" s="73">
        <v>628</v>
      </c>
      <c r="N13" s="73">
        <v>800</v>
      </c>
      <c r="O13" s="78">
        <v>1214</v>
      </c>
      <c r="P13" s="137">
        <v>548</v>
      </c>
      <c r="Q13" s="22"/>
      <c r="R13" s="73">
        <v>32</v>
      </c>
      <c r="S13" s="73">
        <v>3579</v>
      </c>
      <c r="T13" s="73">
        <v>453</v>
      </c>
    </row>
    <row r="14" spans="1:20" x14ac:dyDescent="0.25">
      <c r="A14" s="137" t="s">
        <v>98</v>
      </c>
      <c r="B14" s="73">
        <v>2106</v>
      </c>
      <c r="C14" s="73">
        <v>3334</v>
      </c>
      <c r="D14" s="73"/>
      <c r="E14" s="73">
        <f>SUM(B14:D14)</f>
        <v>5440</v>
      </c>
      <c r="F14" s="22"/>
      <c r="G14" s="73">
        <v>920</v>
      </c>
      <c r="H14" s="73">
        <v>705</v>
      </c>
      <c r="I14" s="73">
        <v>732</v>
      </c>
      <c r="J14" s="78">
        <v>1594</v>
      </c>
      <c r="K14" s="22"/>
      <c r="L14" s="73">
        <v>121</v>
      </c>
      <c r="M14" s="73">
        <v>1037</v>
      </c>
      <c r="N14" s="73">
        <v>1108</v>
      </c>
      <c r="O14" s="78">
        <v>1956</v>
      </c>
      <c r="P14" s="137">
        <v>917</v>
      </c>
      <c r="Q14" s="22"/>
      <c r="R14" s="73">
        <v>52</v>
      </c>
      <c r="S14" s="73">
        <v>5388</v>
      </c>
      <c r="T14" s="73"/>
    </row>
    <row r="15" spans="1:20" x14ac:dyDescent="0.25">
      <c r="A15" s="137" t="s">
        <v>99</v>
      </c>
      <c r="B15" s="73">
        <v>2754</v>
      </c>
      <c r="C15" s="73">
        <v>4346</v>
      </c>
      <c r="D15" s="73"/>
      <c r="E15" s="73">
        <v>7100</v>
      </c>
      <c r="F15" s="22"/>
      <c r="G15" s="73">
        <v>1119</v>
      </c>
      <c r="H15" s="73">
        <v>919</v>
      </c>
      <c r="I15" s="73">
        <v>879</v>
      </c>
      <c r="J15" s="78">
        <v>2135</v>
      </c>
      <c r="K15" s="22"/>
      <c r="L15" s="73">
        <v>232</v>
      </c>
      <c r="M15" s="73">
        <v>1442</v>
      </c>
      <c r="N15" s="73">
        <v>1594</v>
      </c>
      <c r="O15" s="78">
        <v>2746</v>
      </c>
      <c r="P15" s="137">
        <v>1179</v>
      </c>
      <c r="Q15" s="22"/>
      <c r="R15" s="83">
        <v>49</v>
      </c>
      <c r="S15" s="83">
        <v>7051</v>
      </c>
      <c r="T15" s="83"/>
    </row>
    <row r="16" spans="1:20" x14ac:dyDescent="0.25">
      <c r="A16" s="137" t="s">
        <v>479</v>
      </c>
      <c r="B16" s="73">
        <v>3611</v>
      </c>
      <c r="C16" s="73">
        <v>5974</v>
      </c>
      <c r="D16" s="73"/>
      <c r="E16" s="73">
        <f>SUM(B16:D16)</f>
        <v>9585</v>
      </c>
      <c r="F16" s="22"/>
      <c r="G16" s="73">
        <v>1374</v>
      </c>
      <c r="H16" s="73">
        <v>1175</v>
      </c>
      <c r="I16" s="73">
        <v>129</v>
      </c>
      <c r="J16" s="78">
        <v>2768</v>
      </c>
      <c r="K16" s="22"/>
      <c r="L16" s="73">
        <v>321</v>
      </c>
      <c r="M16" s="73">
        <v>1930</v>
      </c>
      <c r="N16" s="73">
        <v>2322</v>
      </c>
      <c r="O16" s="78">
        <v>4032</v>
      </c>
      <c r="P16" s="137">
        <v>1369</v>
      </c>
      <c r="Q16" s="22"/>
      <c r="R16" s="83">
        <v>87</v>
      </c>
      <c r="S16" s="83">
        <v>9498</v>
      </c>
      <c r="T16" s="83"/>
    </row>
    <row r="17" spans="1:20" x14ac:dyDescent="0.25">
      <c r="A17" s="241" t="s">
        <v>100</v>
      </c>
      <c r="B17" s="241"/>
      <c r="C17" s="241"/>
      <c r="D17" s="241"/>
      <c r="E17" s="241"/>
      <c r="F17" s="22"/>
      <c r="G17" s="241" t="s">
        <v>100</v>
      </c>
      <c r="H17" s="241"/>
      <c r="I17" s="241"/>
      <c r="J17" s="241"/>
      <c r="K17" s="22"/>
      <c r="L17" s="241" t="s">
        <v>100</v>
      </c>
      <c r="M17" s="241"/>
      <c r="N17" s="241"/>
      <c r="O17" s="241"/>
      <c r="P17" s="241"/>
      <c r="Q17" s="22"/>
      <c r="R17" s="241" t="s">
        <v>100</v>
      </c>
      <c r="S17" s="241"/>
      <c r="T17" s="241"/>
    </row>
    <row r="18" spans="1:20" x14ac:dyDescent="0.25">
      <c r="A18" s="137" t="s">
        <v>95</v>
      </c>
      <c r="B18" s="61">
        <v>0.52589182968929804</v>
      </c>
      <c r="C18" s="61">
        <v>0.34062140391254314</v>
      </c>
      <c r="D18" s="61">
        <v>0.13348676639815879</v>
      </c>
      <c r="E18" s="61"/>
      <c r="F18" s="22"/>
      <c r="G18" s="41">
        <v>0.52844638949671774</v>
      </c>
      <c r="H18" s="41">
        <v>0.32166301969365424</v>
      </c>
      <c r="I18" s="41">
        <v>0.22647702407002188</v>
      </c>
      <c r="J18" s="41">
        <v>0.68927789934354489</v>
      </c>
      <c r="K18" s="22"/>
      <c r="L18" s="41">
        <v>5.7432432432432436E-2</v>
      </c>
      <c r="M18" s="41">
        <v>0.38513513513513514</v>
      </c>
      <c r="N18" s="41">
        <v>0.35135135135135137</v>
      </c>
      <c r="O18" s="41">
        <v>0.61655405405405406</v>
      </c>
      <c r="P18" s="41">
        <v>0.2533783783783784</v>
      </c>
      <c r="Q18" s="22"/>
      <c r="R18" s="41">
        <v>1.2658227848101266E-2</v>
      </c>
      <c r="S18" s="41">
        <v>0.85385500575373996</v>
      </c>
      <c r="T18" s="41">
        <v>0.13348676639815879</v>
      </c>
    </row>
    <row r="19" spans="1:20" x14ac:dyDescent="0.25">
      <c r="A19" s="137" t="s">
        <v>96</v>
      </c>
      <c r="B19" s="41">
        <v>0.42051164915486522</v>
      </c>
      <c r="C19" s="41">
        <v>0.40749200548195524</v>
      </c>
      <c r="D19" s="41">
        <v>0.17199634536317954</v>
      </c>
      <c r="E19" s="41"/>
      <c r="F19" s="22"/>
      <c r="G19" s="41">
        <v>0.4557305812058664</v>
      </c>
      <c r="H19" s="41">
        <v>0.33840304182509506</v>
      </c>
      <c r="I19" s="41">
        <v>0.32590983161325365</v>
      </c>
      <c r="J19" s="41">
        <v>0.66105377512221619</v>
      </c>
      <c r="K19" s="22"/>
      <c r="L19" s="41">
        <v>3.755605381165919E-2</v>
      </c>
      <c r="M19" s="41">
        <v>0.29932735426008966</v>
      </c>
      <c r="N19" s="41">
        <v>0.41535874439461884</v>
      </c>
      <c r="O19" s="41">
        <v>0.6199551569506726</v>
      </c>
      <c r="P19" s="41">
        <v>0.26905829596412556</v>
      </c>
      <c r="Q19" s="22"/>
      <c r="R19" s="41">
        <v>4.5682960255824575E-3</v>
      </c>
      <c r="S19" s="41">
        <v>0.82343535861123796</v>
      </c>
      <c r="T19" s="41">
        <v>0.17199634536317954</v>
      </c>
    </row>
    <row r="20" spans="1:20" x14ac:dyDescent="0.25">
      <c r="A20" s="137" t="s">
        <v>97</v>
      </c>
      <c r="B20" s="41">
        <v>0.390994094488189</v>
      </c>
      <c r="C20" s="41">
        <v>0.49753937007874016</v>
      </c>
      <c r="D20" s="41">
        <v>0.11146653543307086</v>
      </c>
      <c r="E20" s="41"/>
      <c r="F20" s="22"/>
      <c r="G20" s="41">
        <v>0.40151038388923854</v>
      </c>
      <c r="H20" s="41">
        <v>0.39521711768407802</v>
      </c>
      <c r="I20" s="41">
        <v>0.35494021397105097</v>
      </c>
      <c r="J20" s="41">
        <v>0.69603524229074887</v>
      </c>
      <c r="K20" s="22"/>
      <c r="L20" s="41">
        <v>3.9070227497527199E-2</v>
      </c>
      <c r="M20" s="41">
        <v>0.3105835806132542</v>
      </c>
      <c r="N20" s="41">
        <v>0.39564787339268054</v>
      </c>
      <c r="O20" s="41">
        <v>0.60039564787339272</v>
      </c>
      <c r="P20" s="41">
        <v>0.27101879327398615</v>
      </c>
      <c r="Q20" s="22"/>
      <c r="R20" s="41">
        <v>7.874015748031496E-3</v>
      </c>
      <c r="S20" s="41">
        <v>0.88065944881889768</v>
      </c>
      <c r="T20" s="41">
        <v>0.11146653543307086</v>
      </c>
    </row>
    <row r="21" spans="1:20" x14ac:dyDescent="0.25">
      <c r="A21" s="137" t="s">
        <v>98</v>
      </c>
      <c r="B21" s="41">
        <f t="shared" ref="B21:C23" si="0">+B14/$E14</f>
        <v>0.38713235294117648</v>
      </c>
      <c r="C21" s="41">
        <f t="shared" si="0"/>
        <v>0.61286764705882357</v>
      </c>
      <c r="D21" s="41"/>
      <c r="E21" s="41"/>
      <c r="F21" s="22"/>
      <c r="G21" s="41">
        <f t="shared" ref="G21:J23" si="1">+G14/$B14</f>
        <v>0.43684710351377021</v>
      </c>
      <c r="H21" s="41">
        <f t="shared" si="1"/>
        <v>0.33475783475783477</v>
      </c>
      <c r="I21" s="41">
        <f t="shared" si="1"/>
        <v>0.3475783475783476</v>
      </c>
      <c r="J21" s="41">
        <f t="shared" si="1"/>
        <v>0.75688509021842354</v>
      </c>
      <c r="K21" s="22"/>
      <c r="L21" s="41">
        <f t="shared" ref="L21:P23" si="2">+L14/$C14</f>
        <v>3.6292741451709659E-2</v>
      </c>
      <c r="M21" s="41">
        <f t="shared" si="2"/>
        <v>0.3110377924415117</v>
      </c>
      <c r="N21" s="41">
        <f t="shared" si="2"/>
        <v>0.33233353329334131</v>
      </c>
      <c r="O21" s="41">
        <f t="shared" si="2"/>
        <v>0.58668266346730658</v>
      </c>
      <c r="P21" s="41">
        <f t="shared" si="2"/>
        <v>0.27504499100179963</v>
      </c>
      <c r="Q21" s="22"/>
      <c r="R21" s="41">
        <f>+R14/5440</f>
        <v>9.5588235294117654E-3</v>
      </c>
      <c r="S21" s="41">
        <f>+S14/5440</f>
        <v>0.99044117647058827</v>
      </c>
      <c r="T21" s="41"/>
    </row>
    <row r="22" spans="1:20" x14ac:dyDescent="0.25">
      <c r="A22" s="137" t="s">
        <v>99</v>
      </c>
      <c r="B22" s="41">
        <f t="shared" si="0"/>
        <v>0.38788732394366199</v>
      </c>
      <c r="C22" s="41">
        <f t="shared" si="0"/>
        <v>0.61211267605633801</v>
      </c>
      <c r="D22" s="41"/>
      <c r="E22" s="41"/>
      <c r="F22" s="22"/>
      <c r="G22" s="41">
        <f t="shared" si="1"/>
        <v>0.40631808278867104</v>
      </c>
      <c r="H22" s="41">
        <f t="shared" si="1"/>
        <v>0.33369644153957878</v>
      </c>
      <c r="I22" s="41">
        <f t="shared" si="1"/>
        <v>0.31917211328976036</v>
      </c>
      <c r="J22" s="41">
        <f t="shared" si="1"/>
        <v>0.77523602033405958</v>
      </c>
      <c r="K22" s="22"/>
      <c r="L22" s="41">
        <f t="shared" si="2"/>
        <v>5.3382420616658995E-2</v>
      </c>
      <c r="M22" s="41">
        <f t="shared" si="2"/>
        <v>0.33179935572940633</v>
      </c>
      <c r="N22" s="41">
        <f t="shared" si="2"/>
        <v>0.36677404509894157</v>
      </c>
      <c r="O22" s="41">
        <f t="shared" si="2"/>
        <v>0.63184537505752414</v>
      </c>
      <c r="P22" s="41">
        <f t="shared" si="2"/>
        <v>0.27128393925448691</v>
      </c>
      <c r="Q22" s="22"/>
      <c r="R22" s="41">
        <f>+R15/5440</f>
        <v>9.0073529411764698E-3</v>
      </c>
      <c r="S22" s="41">
        <f>+S15/7100</f>
        <v>0.99309859154929581</v>
      </c>
      <c r="T22" s="41"/>
    </row>
    <row r="23" spans="1:20" x14ac:dyDescent="0.25">
      <c r="A23" s="137" t="s">
        <v>479</v>
      </c>
      <c r="B23" s="41">
        <f t="shared" si="0"/>
        <v>0.37673448095983308</v>
      </c>
      <c r="C23" s="41">
        <f t="shared" si="0"/>
        <v>0.62326551904016692</v>
      </c>
      <c r="D23" s="41"/>
      <c r="E23" s="41"/>
      <c r="F23" s="22"/>
      <c r="G23" s="41">
        <f t="shared" si="1"/>
        <v>0.38050401550816948</v>
      </c>
      <c r="H23" s="41">
        <f t="shared" si="1"/>
        <v>0.32539462752700082</v>
      </c>
      <c r="I23" s="41">
        <f t="shared" si="1"/>
        <v>3.5724176128496259E-2</v>
      </c>
      <c r="J23" s="41">
        <f t="shared" si="1"/>
        <v>0.76654666297424534</v>
      </c>
      <c r="K23" s="22"/>
      <c r="L23" s="41">
        <f t="shared" si="2"/>
        <v>5.3732842316705727E-2</v>
      </c>
      <c r="M23" s="41">
        <f t="shared" si="2"/>
        <v>0.32306662202879144</v>
      </c>
      <c r="N23" s="41">
        <f t="shared" si="2"/>
        <v>0.38868429862738535</v>
      </c>
      <c r="O23" s="41">
        <f t="shared" si="2"/>
        <v>0.67492467358553732</v>
      </c>
      <c r="P23" s="41">
        <f t="shared" si="2"/>
        <v>0.22915969199866087</v>
      </c>
      <c r="Q23" s="22"/>
      <c r="R23" s="41">
        <f>+R16/5440</f>
        <v>1.5992647058823528E-2</v>
      </c>
      <c r="S23" s="41">
        <f>+S16/9585</f>
        <v>0.99092331768388109</v>
      </c>
      <c r="T23" s="41"/>
    </row>
    <row r="24" spans="1:20" x14ac:dyDescent="0.25">
      <c r="A24" s="241" t="s">
        <v>386</v>
      </c>
      <c r="B24" s="241"/>
      <c r="C24" s="241"/>
      <c r="D24" s="241"/>
      <c r="E24" s="241"/>
      <c r="F24" s="22"/>
      <c r="G24" s="241" t="s">
        <v>386</v>
      </c>
      <c r="H24" s="241"/>
      <c r="I24" s="241"/>
      <c r="J24" s="241"/>
      <c r="K24" s="22"/>
      <c r="L24" s="241" t="s">
        <v>386</v>
      </c>
      <c r="M24" s="241"/>
      <c r="N24" s="241"/>
      <c r="O24" s="241"/>
      <c r="P24" s="241"/>
      <c r="Q24" s="22"/>
      <c r="R24" s="215" t="s">
        <v>386</v>
      </c>
      <c r="S24" s="215"/>
      <c r="T24" s="215"/>
    </row>
    <row r="25" spans="1:20" ht="17.25" customHeight="1" x14ac:dyDescent="0.25">
      <c r="A25" s="207" t="s">
        <v>302</v>
      </c>
      <c r="B25" s="207"/>
      <c r="C25" s="207"/>
      <c r="D25" s="207"/>
      <c r="E25" s="22"/>
      <c r="F25" s="22"/>
      <c r="G25" s="207"/>
      <c r="H25" s="207"/>
      <c r="I25" s="207"/>
      <c r="J25" s="207"/>
      <c r="K25" s="22"/>
      <c r="L25" s="207"/>
      <c r="M25" s="207"/>
      <c r="N25" s="207"/>
      <c r="O25" s="207"/>
      <c r="P25" s="207"/>
      <c r="Q25" s="22"/>
      <c r="R25" s="22"/>
      <c r="S25" s="22"/>
      <c r="T25" s="22"/>
    </row>
    <row r="26" spans="1:20" ht="17.25" customHeight="1" x14ac:dyDescent="0.25">
      <c r="A26" s="137" t="s">
        <v>96</v>
      </c>
      <c r="B26" s="41">
        <v>-0.10538018053443282</v>
      </c>
      <c r="C26" s="41">
        <v>6.6870601569412103E-2</v>
      </c>
      <c r="D26" s="41">
        <v>3.8509578965020747E-2</v>
      </c>
      <c r="E26" s="22"/>
      <c r="F26" s="22"/>
      <c r="G26" s="41">
        <v>-7.2715808290851336E-2</v>
      </c>
      <c r="H26" s="41">
        <v>1.6740022131440824E-2</v>
      </c>
      <c r="I26" s="41">
        <v>9.9432807543231777E-2</v>
      </c>
      <c r="J26" s="41">
        <v>-2.8224124221328695E-2</v>
      </c>
      <c r="K26" s="22"/>
      <c r="L26" s="41">
        <v>-1.9876378620773245E-2</v>
      </c>
      <c r="M26" s="41">
        <v>-8.5807780875045481E-2</v>
      </c>
      <c r="N26" s="41">
        <v>6.4007393043267469E-2</v>
      </c>
      <c r="O26" s="41">
        <v>3.4011028966185464E-3</v>
      </c>
      <c r="P26" s="41">
        <v>1.5679917585747161E-2</v>
      </c>
      <c r="Q26" s="22"/>
      <c r="R26" s="41">
        <v>-8.0899318225188081E-3</v>
      </c>
      <c r="S26" s="41">
        <v>-3.0419647142502004E-2</v>
      </c>
      <c r="T26" s="41">
        <v>3.8509578965020747E-2</v>
      </c>
    </row>
    <row r="27" spans="1:20" ht="17.25" customHeight="1" x14ac:dyDescent="0.25">
      <c r="A27" s="61" t="s">
        <v>97</v>
      </c>
      <c r="B27" s="41">
        <v>-2.9517554666676216E-2</v>
      </c>
      <c r="C27" s="41">
        <v>9.0047364596784918E-2</v>
      </c>
      <c r="D27" s="41">
        <v>-6.0529809930108674E-2</v>
      </c>
      <c r="E27" s="22"/>
      <c r="F27" s="22"/>
      <c r="G27" s="41">
        <v>-5.4220197316627861E-2</v>
      </c>
      <c r="H27" s="41">
        <v>5.681407585898296E-2</v>
      </c>
      <c r="I27" s="41">
        <v>2.9030382357797313E-2</v>
      </c>
      <c r="J27" s="61">
        <v>3.4981467168532676E-2</v>
      </c>
      <c r="K27" s="22"/>
      <c r="L27" s="41">
        <v>1.5141736858680088E-3</v>
      </c>
      <c r="M27" s="41">
        <v>1.1256226353164533E-2</v>
      </c>
      <c r="N27" s="41">
        <v>-1.9710871001938302E-2</v>
      </c>
      <c r="O27" s="61">
        <v>-1.955950907727988E-2</v>
      </c>
      <c r="P27" s="61">
        <v>1.9604973098605871E-3</v>
      </c>
      <c r="Q27" s="22"/>
      <c r="R27" s="61">
        <v>3.3057197224490385E-3</v>
      </c>
      <c r="S27" s="61">
        <v>5.7224090207659728E-2</v>
      </c>
      <c r="T27" s="61">
        <v>-6.0529809930108674E-2</v>
      </c>
    </row>
    <row r="28" spans="1:20" x14ac:dyDescent="0.25">
      <c r="A28" s="61" t="s">
        <v>98</v>
      </c>
      <c r="B28" s="41">
        <f t="shared" ref="B28:D30" si="3">+B21-B20</f>
        <v>-3.8617415470125205E-3</v>
      </c>
      <c r="C28" s="41">
        <f t="shared" si="3"/>
        <v>0.11532827698008341</v>
      </c>
      <c r="D28" s="41">
        <f t="shared" si="3"/>
        <v>-0.11146653543307086</v>
      </c>
      <c r="E28" s="22"/>
      <c r="F28" s="22"/>
      <c r="G28" s="41">
        <f>+G21-G20</f>
        <v>3.5336719624531665E-2</v>
      </c>
      <c r="H28" s="41">
        <f t="shared" ref="H28:J30" si="4">+H21-H20</f>
        <v>-6.0459282926243252E-2</v>
      </c>
      <c r="I28" s="41">
        <f t="shared" si="4"/>
        <v>-7.3618663927033645E-3</v>
      </c>
      <c r="J28" s="41">
        <f t="shared" si="4"/>
        <v>6.0849847927674672E-2</v>
      </c>
      <c r="K28" s="22"/>
      <c r="L28" s="41">
        <f>+L21-L20</f>
        <v>-2.7774860458175399E-3</v>
      </c>
      <c r="M28" s="41">
        <f t="shared" ref="M28:T30" si="5">+M21-M20</f>
        <v>4.5421182825750028E-4</v>
      </c>
      <c r="N28" s="41">
        <f t="shared" si="5"/>
        <v>-6.3314340099339228E-2</v>
      </c>
      <c r="O28" s="41">
        <f t="shared" si="5"/>
        <v>-1.3712984406086148E-2</v>
      </c>
      <c r="P28" s="41">
        <f t="shared" si="5"/>
        <v>4.0261977278134853E-3</v>
      </c>
      <c r="Q28" s="22"/>
      <c r="R28" s="41">
        <f t="shared" si="5"/>
        <v>1.6848077813802695E-3</v>
      </c>
      <c r="S28" s="41">
        <f t="shared" si="5"/>
        <v>0.10978172765169059</v>
      </c>
      <c r="T28" s="41">
        <f t="shared" si="5"/>
        <v>-0.11146653543307086</v>
      </c>
    </row>
    <row r="29" spans="1:20" ht="13.5" customHeight="1" x14ac:dyDescent="0.25">
      <c r="A29" s="61" t="s">
        <v>99</v>
      </c>
      <c r="B29" s="41">
        <f>+B22-B21</f>
        <v>7.5497100248550497E-4</v>
      </c>
      <c r="C29" s="41">
        <f>+C22-C21</f>
        <v>-7.5497100248556048E-4</v>
      </c>
      <c r="D29" s="41">
        <f>+D22-D21</f>
        <v>0</v>
      </c>
      <c r="E29" s="22"/>
      <c r="F29" s="22"/>
      <c r="G29" s="41">
        <f>+G22-G21</f>
        <v>-3.0529020725099165E-2</v>
      </c>
      <c r="H29" s="41">
        <f>+H22-H21</f>
        <v>-1.0613932182559904E-3</v>
      </c>
      <c r="I29" s="41">
        <f>+I22-I21</f>
        <v>-2.840623428858724E-2</v>
      </c>
      <c r="J29" s="41">
        <f>+J22-J21</f>
        <v>1.8350930115636044E-2</v>
      </c>
      <c r="K29" s="22"/>
      <c r="L29" s="41">
        <f>+L22-L21</f>
        <v>1.7089679164949335E-2</v>
      </c>
      <c r="M29" s="41">
        <f>+M22-M21</f>
        <v>2.0761563287894635E-2</v>
      </c>
      <c r="N29" s="41">
        <f>+N22-N21</f>
        <v>3.444051180560026E-2</v>
      </c>
      <c r="O29" s="41">
        <f>+O22-O21</f>
        <v>4.5162711590217564E-2</v>
      </c>
      <c r="P29" s="41">
        <f>+P22-P21</f>
        <v>-3.761051747312727E-3</v>
      </c>
      <c r="Q29" s="22"/>
      <c r="R29" s="41">
        <f>+R22-R21</f>
        <v>-5.5147058823529563E-4</v>
      </c>
      <c r="S29" s="41">
        <f>+S22-S21</f>
        <v>2.6574150787075368E-3</v>
      </c>
      <c r="T29" s="41"/>
    </row>
    <row r="30" spans="1:20" ht="13.5" customHeight="1" x14ac:dyDescent="0.25">
      <c r="A30" s="181" t="s">
        <v>479</v>
      </c>
      <c r="B30" s="118">
        <f t="shared" si="3"/>
        <v>-1.1152842983828903E-2</v>
      </c>
      <c r="C30" s="118">
        <f t="shared" si="3"/>
        <v>1.1152842983828903E-2</v>
      </c>
      <c r="D30" s="118">
        <f t="shared" si="3"/>
        <v>0</v>
      </c>
      <c r="E30" s="192"/>
      <c r="F30" s="22"/>
      <c r="G30" s="118">
        <f>+G23-G22</f>
        <v>-2.5814067280501563E-2</v>
      </c>
      <c r="H30" s="118">
        <f t="shared" si="4"/>
        <v>-8.3018140125779571E-3</v>
      </c>
      <c r="I30" s="118">
        <f t="shared" si="4"/>
        <v>-0.2834479371612641</v>
      </c>
      <c r="J30" s="118">
        <f t="shared" si="4"/>
        <v>-8.6893573598142426E-3</v>
      </c>
      <c r="K30" s="22"/>
      <c r="L30" s="118">
        <f>+L23-L22</f>
        <v>3.5042170004673245E-4</v>
      </c>
      <c r="M30" s="118">
        <f t="shared" si="5"/>
        <v>-8.732733700614892E-3</v>
      </c>
      <c r="N30" s="118">
        <f t="shared" si="5"/>
        <v>2.1910253528443779E-2</v>
      </c>
      <c r="O30" s="118">
        <f t="shared" si="5"/>
        <v>4.3079298528013177E-2</v>
      </c>
      <c r="P30" s="118">
        <f t="shared" si="5"/>
        <v>-4.2124247255826031E-2</v>
      </c>
      <c r="Q30" s="22"/>
      <c r="R30" s="118">
        <f t="shared" si="5"/>
        <v>6.9852941176470583E-3</v>
      </c>
      <c r="S30" s="118">
        <f t="shared" si="5"/>
        <v>-2.1752738654147175E-3</v>
      </c>
      <c r="T30" s="118"/>
    </row>
    <row r="31" spans="1:20" x14ac:dyDescent="0.25">
      <c r="A31" s="76"/>
      <c r="B31" s="24"/>
      <c r="C31" s="24"/>
      <c r="D31" s="24"/>
      <c r="E31" s="22"/>
      <c r="F31" s="24"/>
      <c r="G31" s="24"/>
      <c r="H31" s="24"/>
      <c r="I31" s="76"/>
      <c r="J31" s="24"/>
      <c r="K31" s="22"/>
      <c r="L31" s="24"/>
      <c r="M31" s="76"/>
      <c r="N31" s="76"/>
      <c r="O31" s="22"/>
      <c r="P31" s="22"/>
      <c r="Q31" s="22"/>
      <c r="R31" s="22"/>
      <c r="S31" s="22"/>
      <c r="T31" s="22"/>
    </row>
    <row r="32" spans="1:20" x14ac:dyDescent="0.25">
      <c r="A32" s="64" t="str">
        <f>CONCATENATE("Note 1: ",'[1]3.3.1'!$AS$34)</f>
        <v>Note 1: 2019-2020** data is for the period 28 March 2020 (when the Initial Statutory Report was introduced) to 30 June 2020.</v>
      </c>
      <c r="B32" s="22"/>
      <c r="C32" s="22"/>
      <c r="D32" s="22"/>
      <c r="E32" s="22"/>
      <c r="F32" s="22"/>
      <c r="G32" s="22"/>
      <c r="H32" s="22"/>
      <c r="I32" s="22"/>
      <c r="J32" s="22"/>
      <c r="K32" s="22"/>
      <c r="L32" s="22"/>
      <c r="M32" s="22"/>
      <c r="N32" s="22"/>
      <c r="O32" s="22"/>
      <c r="P32" s="22"/>
      <c r="Q32" s="22"/>
      <c r="R32" s="22"/>
      <c r="S32" s="22"/>
      <c r="T32" s="22"/>
    </row>
    <row r="33" spans="1:20" x14ac:dyDescent="0.25">
      <c r="A33" s="137" t="s">
        <v>455</v>
      </c>
      <c r="B33" s="137"/>
      <c r="C33" s="137"/>
      <c r="D33" s="137"/>
      <c r="E33" s="137"/>
      <c r="F33" s="137"/>
      <c r="G33" s="137"/>
      <c r="H33" s="137"/>
      <c r="I33" s="137"/>
      <c r="J33" s="137"/>
      <c r="K33" s="137"/>
      <c r="L33" s="137"/>
      <c r="M33" s="137"/>
      <c r="N33" s="137"/>
      <c r="O33" s="137"/>
      <c r="P33" s="137"/>
      <c r="Q33" s="137"/>
      <c r="R33" s="137"/>
      <c r="S33" s="22"/>
      <c r="T33" s="22"/>
    </row>
    <row r="34" spans="1:20" x14ac:dyDescent="0.25">
      <c r="A34" s="137" t="s">
        <v>456</v>
      </c>
      <c r="B34" s="137"/>
      <c r="C34" s="137"/>
      <c r="D34" s="137"/>
      <c r="E34" s="137"/>
      <c r="F34" s="137"/>
      <c r="G34" s="137"/>
      <c r="H34" s="137"/>
      <c r="I34" s="137"/>
      <c r="J34" s="22"/>
      <c r="K34" s="22"/>
      <c r="L34" s="22"/>
      <c r="M34" s="22"/>
      <c r="N34" s="22"/>
      <c r="O34" s="22"/>
      <c r="P34" s="22"/>
      <c r="Q34" s="22"/>
      <c r="R34" s="22"/>
      <c r="S34" s="22"/>
      <c r="T34" s="22"/>
    </row>
    <row r="35" spans="1:20" x14ac:dyDescent="0.25">
      <c r="A35" s="137" t="s">
        <v>457</v>
      </c>
      <c r="B35" s="137"/>
      <c r="C35" s="137"/>
      <c r="D35" s="137"/>
      <c r="E35" s="137"/>
      <c r="F35" s="137"/>
      <c r="G35" s="137"/>
      <c r="H35" s="137"/>
      <c r="I35" s="137"/>
      <c r="J35" s="22"/>
      <c r="K35" s="22"/>
      <c r="L35" s="22"/>
      <c r="M35" s="22"/>
      <c r="N35" s="22"/>
      <c r="O35" s="22"/>
      <c r="P35" s="22"/>
      <c r="Q35" s="22"/>
      <c r="R35" s="22"/>
      <c r="S35" s="22"/>
      <c r="T35" s="22"/>
    </row>
    <row r="37" spans="1:20" x14ac:dyDescent="0.25">
      <c r="A37" s="5" t="s">
        <v>41</v>
      </c>
    </row>
  </sheetData>
  <mergeCells count="16">
    <mergeCell ref="A24:E24"/>
    <mergeCell ref="G24:J24"/>
    <mergeCell ref="L24:P24"/>
    <mergeCell ref="R24:T24"/>
    <mergeCell ref="R8:T8"/>
    <mergeCell ref="B8:E8"/>
    <mergeCell ref="G8:J8"/>
    <mergeCell ref="L8:P8"/>
    <mergeCell ref="A10:E10"/>
    <mergeCell ref="G10:J10"/>
    <mergeCell ref="L10:P10"/>
    <mergeCell ref="A17:E17"/>
    <mergeCell ref="G17:J17"/>
    <mergeCell ref="L17:P17"/>
    <mergeCell ref="R17:T17"/>
    <mergeCell ref="R10:T10"/>
  </mergeCells>
  <phoneticPr fontId="18" type="noConversion"/>
  <hyperlinks>
    <hyperlink ref="A37" r:id="rId1" xr:uid="{0DFD952D-FF2C-469B-B7BA-B0BE53656ABD}"/>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DA77-348A-4264-99B0-C8F481FC8523}">
  <dimension ref="A1:J34"/>
  <sheetViews>
    <sheetView workbookViewId="0">
      <selection activeCell="A5" sqref="A5"/>
    </sheetView>
  </sheetViews>
  <sheetFormatPr defaultRowHeight="15" x14ac:dyDescent="0.25"/>
  <cols>
    <col min="1" max="1" width="24.5703125" customWidth="1"/>
    <col min="2" max="4" width="11.85546875" customWidth="1"/>
    <col min="5" max="5" width="12.140625" customWidth="1"/>
    <col min="7" max="9" width="11.85546875" customWidth="1"/>
    <col min="10" max="10" width="12.140625" customWidth="1"/>
  </cols>
  <sheetData>
    <row r="1" spans="1:10" ht="77.45" customHeight="1" x14ac:dyDescent="0.25"/>
    <row r="2" spans="1:10" ht="15" customHeight="1" x14ac:dyDescent="0.25">
      <c r="A2" s="52" t="str">
        <f>[1]Contents!A2</f>
        <v>Statistics about corporate insolvency in Australia</v>
      </c>
    </row>
    <row r="3" spans="1:10" ht="24.95" customHeight="1" x14ac:dyDescent="0.25">
      <c r="A3" s="67" t="str">
        <f>Contents!A3</f>
        <v>Released: December 2025</v>
      </c>
    </row>
    <row r="5" spans="1:10" x14ac:dyDescent="0.25">
      <c r="A5" s="204" t="s">
        <v>458</v>
      </c>
    </row>
    <row r="6" spans="1:10" x14ac:dyDescent="0.25">
      <c r="A6" s="204"/>
    </row>
    <row r="8" spans="1:10" ht="72" customHeight="1" x14ac:dyDescent="0.25">
      <c r="A8" s="22"/>
      <c r="B8" s="248" t="s">
        <v>459</v>
      </c>
      <c r="C8" s="248"/>
      <c r="D8" s="248"/>
      <c r="E8" s="248"/>
      <c r="F8" s="105"/>
      <c r="G8" s="248" t="s">
        <v>460</v>
      </c>
      <c r="H8" s="248"/>
      <c r="I8" s="248"/>
      <c r="J8" s="248"/>
    </row>
    <row r="9" spans="1:10" ht="57" customHeight="1" x14ac:dyDescent="0.25">
      <c r="A9" s="206" t="s">
        <v>44</v>
      </c>
      <c r="B9" s="69" t="s">
        <v>415</v>
      </c>
      <c r="C9" s="69" t="s">
        <v>416</v>
      </c>
      <c r="D9" s="69" t="s">
        <v>295</v>
      </c>
      <c r="E9" s="108" t="s">
        <v>447</v>
      </c>
      <c r="G9" s="69" t="s">
        <v>415</v>
      </c>
      <c r="H9" s="69" t="s">
        <v>416</v>
      </c>
      <c r="I9" s="69" t="s">
        <v>295</v>
      </c>
      <c r="J9" s="108" t="s">
        <v>447</v>
      </c>
    </row>
    <row r="10" spans="1:10" x14ac:dyDescent="0.25">
      <c r="A10" s="168"/>
      <c r="B10" s="241" t="s">
        <v>55</v>
      </c>
      <c r="C10" s="241"/>
      <c r="D10" s="241"/>
      <c r="E10" s="241"/>
      <c r="G10" s="241" t="s">
        <v>55</v>
      </c>
      <c r="H10" s="241"/>
      <c r="I10" s="241"/>
      <c r="J10" s="241"/>
    </row>
    <row r="11" spans="1:10" x14ac:dyDescent="0.25">
      <c r="A11" s="137" t="s">
        <v>95</v>
      </c>
      <c r="B11" s="72">
        <v>8</v>
      </c>
      <c r="C11" s="72">
        <v>1498</v>
      </c>
      <c r="D11" s="78">
        <v>232</v>
      </c>
      <c r="E11" s="107">
        <f t="shared" ref="E11:E16" si="0">SUM(B11:D11)</f>
        <v>1738</v>
      </c>
      <c r="G11" s="72">
        <v>97</v>
      </c>
      <c r="H11" s="72">
        <v>1377</v>
      </c>
      <c r="I11" s="72">
        <v>264</v>
      </c>
      <c r="J11" s="109">
        <f t="shared" ref="J11:J16" si="1">SUM(G11:I11)</f>
        <v>1738</v>
      </c>
    </row>
    <row r="12" spans="1:10" x14ac:dyDescent="0.25">
      <c r="A12" s="137" t="s">
        <v>96</v>
      </c>
      <c r="B12" s="73">
        <v>42</v>
      </c>
      <c r="C12" s="73">
        <v>3583</v>
      </c>
      <c r="D12" s="73">
        <v>753</v>
      </c>
      <c r="E12" s="107">
        <f t="shared" si="0"/>
        <v>4378</v>
      </c>
      <c r="G12" s="73">
        <v>160</v>
      </c>
      <c r="H12" s="73">
        <v>3377</v>
      </c>
      <c r="I12" s="73">
        <v>841</v>
      </c>
      <c r="J12" s="110">
        <f t="shared" si="1"/>
        <v>4378</v>
      </c>
    </row>
    <row r="13" spans="1:10" x14ac:dyDescent="0.25">
      <c r="A13" s="137" t="s">
        <v>97</v>
      </c>
      <c r="B13" s="73">
        <v>49</v>
      </c>
      <c r="C13" s="73">
        <v>3562</v>
      </c>
      <c r="D13" s="73">
        <v>453</v>
      </c>
      <c r="E13" s="107">
        <f t="shared" si="0"/>
        <v>4064</v>
      </c>
      <c r="G13" s="73">
        <v>185</v>
      </c>
      <c r="H13" s="73">
        <v>3339</v>
      </c>
      <c r="I13" s="73">
        <v>540</v>
      </c>
      <c r="J13" s="110">
        <f t="shared" si="1"/>
        <v>4064</v>
      </c>
    </row>
    <row r="14" spans="1:10" x14ac:dyDescent="0.25">
      <c r="A14" s="137" t="s">
        <v>98</v>
      </c>
      <c r="B14" s="73">
        <v>48</v>
      </c>
      <c r="C14" s="73">
        <v>5392</v>
      </c>
      <c r="D14" s="73"/>
      <c r="E14" s="107">
        <f t="shared" si="0"/>
        <v>5440</v>
      </c>
      <c r="G14" s="73">
        <v>161</v>
      </c>
      <c r="H14" s="73">
        <v>5279</v>
      </c>
      <c r="I14" s="73">
        <v>0</v>
      </c>
      <c r="J14" s="110">
        <f t="shared" si="1"/>
        <v>5440</v>
      </c>
    </row>
    <row r="15" spans="1:10" x14ac:dyDescent="0.25">
      <c r="A15" s="137" t="s">
        <v>99</v>
      </c>
      <c r="B15" s="73">
        <v>38</v>
      </c>
      <c r="C15" s="73">
        <v>7062</v>
      </c>
      <c r="D15" s="73"/>
      <c r="E15" s="107">
        <f t="shared" si="0"/>
        <v>7100</v>
      </c>
      <c r="G15" s="73">
        <v>245</v>
      </c>
      <c r="H15" s="73">
        <v>6855</v>
      </c>
      <c r="I15" s="73">
        <v>0</v>
      </c>
      <c r="J15" s="107">
        <f t="shared" si="1"/>
        <v>7100</v>
      </c>
    </row>
    <row r="16" spans="1:10" x14ac:dyDescent="0.25">
      <c r="A16" s="137" t="s">
        <v>479</v>
      </c>
      <c r="B16" s="73">
        <v>53</v>
      </c>
      <c r="C16" s="73">
        <v>9532</v>
      </c>
      <c r="D16" s="73"/>
      <c r="E16" s="107">
        <f t="shared" si="0"/>
        <v>9585</v>
      </c>
      <c r="G16" s="73">
        <v>205</v>
      </c>
      <c r="H16" s="73">
        <v>9380</v>
      </c>
      <c r="I16" s="73"/>
      <c r="J16" s="208">
        <f t="shared" si="1"/>
        <v>9585</v>
      </c>
    </row>
    <row r="17" spans="1:10" x14ac:dyDescent="0.25">
      <c r="A17" s="244" t="s">
        <v>100</v>
      </c>
      <c r="B17" s="244"/>
      <c r="C17" s="244"/>
      <c r="D17" s="244"/>
      <c r="E17" s="244"/>
      <c r="G17" s="244" t="s">
        <v>100</v>
      </c>
      <c r="H17" s="244"/>
      <c r="I17" s="244"/>
      <c r="J17" s="244"/>
    </row>
    <row r="18" spans="1:10" x14ac:dyDescent="0.25">
      <c r="A18" s="137" t="s">
        <v>95</v>
      </c>
      <c r="B18" s="41">
        <f t="shared" ref="B18:D20" si="2">+B11/$E11</f>
        <v>4.6029919447640967E-3</v>
      </c>
      <c r="C18" s="41">
        <f t="shared" si="2"/>
        <v>0.86191024165707708</v>
      </c>
      <c r="D18" s="41">
        <f t="shared" si="2"/>
        <v>0.13348676639815879</v>
      </c>
      <c r="E18" s="41"/>
      <c r="G18" s="41">
        <f t="shared" ref="G18:I20" si="3">+G11/$J11</f>
        <v>5.5811277330264669E-2</v>
      </c>
      <c r="H18" s="41">
        <f t="shared" si="3"/>
        <v>0.79228998849252019</v>
      </c>
      <c r="I18" s="41">
        <f t="shared" si="3"/>
        <v>0.15189873417721519</v>
      </c>
      <c r="J18" s="41"/>
    </row>
    <row r="19" spans="1:10" x14ac:dyDescent="0.25">
      <c r="A19" s="137" t="s">
        <v>96</v>
      </c>
      <c r="B19" s="41">
        <f t="shared" si="2"/>
        <v>9.593421653723162E-3</v>
      </c>
      <c r="C19" s="41">
        <f t="shared" si="2"/>
        <v>0.81841023298309734</v>
      </c>
      <c r="D19" s="41">
        <f t="shared" si="2"/>
        <v>0.17199634536317954</v>
      </c>
      <c r="E19" s="41"/>
      <c r="G19" s="41">
        <f t="shared" si="3"/>
        <v>3.654636820465966E-2</v>
      </c>
      <c r="H19" s="41">
        <f t="shared" si="3"/>
        <v>0.77135678391959794</v>
      </c>
      <c r="I19" s="41">
        <f t="shared" si="3"/>
        <v>0.19209684787574235</v>
      </c>
      <c r="J19" s="41"/>
    </row>
    <row r="20" spans="1:10" x14ac:dyDescent="0.25">
      <c r="A20" s="137" t="s">
        <v>97</v>
      </c>
      <c r="B20" s="41">
        <f t="shared" si="2"/>
        <v>1.2057086614173228E-2</v>
      </c>
      <c r="C20" s="41">
        <f t="shared" si="2"/>
        <v>0.8764763779527559</v>
      </c>
      <c r="D20" s="41">
        <f t="shared" si="2"/>
        <v>0.11146653543307086</v>
      </c>
      <c r="E20" s="41"/>
      <c r="G20" s="41">
        <f t="shared" si="3"/>
        <v>4.5521653543307089E-2</v>
      </c>
      <c r="H20" s="41">
        <f t="shared" si="3"/>
        <v>0.82160433070866146</v>
      </c>
      <c r="I20" s="41">
        <f t="shared" si="3"/>
        <v>0.13287401574803151</v>
      </c>
      <c r="J20" s="41"/>
    </row>
    <row r="21" spans="1:10" x14ac:dyDescent="0.25">
      <c r="A21" s="137" t="s">
        <v>98</v>
      </c>
      <c r="B21" s="41">
        <f t="shared" ref="B21:C23" si="4">+B14/$E14</f>
        <v>8.8235294117647058E-3</v>
      </c>
      <c r="C21" s="41">
        <f t="shared" si="4"/>
        <v>0.99117647058823533</v>
      </c>
      <c r="D21" s="41"/>
      <c r="E21" s="41"/>
      <c r="G21" s="41">
        <f t="shared" ref="G21:H23" si="5">+G14/$J14</f>
        <v>2.9595588235294117E-2</v>
      </c>
      <c r="H21" s="41">
        <f t="shared" si="5"/>
        <v>0.97040441176470593</v>
      </c>
      <c r="I21" s="41"/>
      <c r="J21" s="41"/>
    </row>
    <row r="22" spans="1:10" x14ac:dyDescent="0.25">
      <c r="A22" s="137" t="s">
        <v>99</v>
      </c>
      <c r="B22" s="41">
        <f t="shared" si="4"/>
        <v>5.3521126760563377E-3</v>
      </c>
      <c r="C22" s="41">
        <f t="shared" si="4"/>
        <v>0.99464788732394371</v>
      </c>
      <c r="D22" s="41"/>
      <c r="E22" s="41"/>
      <c r="G22" s="41">
        <f t="shared" si="5"/>
        <v>3.4507042253521129E-2</v>
      </c>
      <c r="H22" s="41">
        <f t="shared" si="5"/>
        <v>0.96549295774647892</v>
      </c>
      <c r="I22" s="41"/>
      <c r="J22" s="41"/>
    </row>
    <row r="23" spans="1:10" x14ac:dyDescent="0.25">
      <c r="A23" s="137" t="s">
        <v>479</v>
      </c>
      <c r="B23" s="118">
        <f t="shared" si="4"/>
        <v>5.5294731351069378E-3</v>
      </c>
      <c r="C23" s="118">
        <f t="shared" si="4"/>
        <v>0.99447052686489301</v>
      </c>
      <c r="D23" s="118"/>
      <c r="E23" s="118"/>
      <c r="G23" s="41">
        <f t="shared" si="5"/>
        <v>2.1387584767866459E-2</v>
      </c>
      <c r="H23" s="41">
        <f t="shared" si="5"/>
        <v>0.97861241523213349</v>
      </c>
      <c r="I23" s="41"/>
      <c r="J23" s="41"/>
    </row>
    <row r="24" spans="1:10" x14ac:dyDescent="0.25">
      <c r="A24" s="241" t="s">
        <v>386</v>
      </c>
      <c r="B24" s="241"/>
      <c r="C24" s="241"/>
      <c r="D24" s="241"/>
      <c r="E24" s="241"/>
      <c r="G24" s="241" t="s">
        <v>386</v>
      </c>
      <c r="H24" s="241"/>
      <c r="I24" s="241"/>
      <c r="J24" s="241"/>
    </row>
    <row r="25" spans="1:10" ht="17.25" customHeight="1" x14ac:dyDescent="0.25">
      <c r="A25" s="207" t="s">
        <v>302</v>
      </c>
      <c r="B25" s="22"/>
      <c r="C25" s="22"/>
      <c r="D25" s="22"/>
      <c r="E25" s="22"/>
      <c r="G25" s="22"/>
      <c r="H25" s="22"/>
      <c r="I25" s="22"/>
      <c r="J25" s="22"/>
    </row>
    <row r="26" spans="1:10" ht="17.25" customHeight="1" x14ac:dyDescent="0.25">
      <c r="A26" s="137" t="s">
        <v>96</v>
      </c>
      <c r="B26" s="41">
        <f>+B19-B18</f>
        <v>4.9904297089590653E-3</v>
      </c>
      <c r="C26" s="41">
        <f t="shared" ref="C26:D30" si="6">+C19-C18</f>
        <v>-4.350000867397974E-2</v>
      </c>
      <c r="D26" s="41">
        <f t="shared" si="6"/>
        <v>3.8509578965020747E-2</v>
      </c>
      <c r="E26" s="41"/>
      <c r="G26" s="41">
        <f>+G19-G18</f>
        <v>-1.9264909125605009E-2</v>
      </c>
      <c r="H26" s="41">
        <f t="shared" ref="H26:I30" si="7">+H19-H18</f>
        <v>-2.0933204572922248E-2</v>
      </c>
      <c r="I26" s="41">
        <f t="shared" si="7"/>
        <v>4.019811369852716E-2</v>
      </c>
      <c r="J26" s="41"/>
    </row>
    <row r="27" spans="1:10" ht="17.25" customHeight="1" x14ac:dyDescent="0.25">
      <c r="A27" s="61" t="s">
        <v>97</v>
      </c>
      <c r="B27" s="41">
        <f>+B20-B19</f>
        <v>2.4636649604500658E-3</v>
      </c>
      <c r="C27" s="41">
        <f t="shared" si="6"/>
        <v>5.8066144969658562E-2</v>
      </c>
      <c r="D27" s="41">
        <f t="shared" si="6"/>
        <v>-6.0529809930108674E-2</v>
      </c>
      <c r="E27" s="61"/>
      <c r="G27" s="41">
        <f>+G20-G19</f>
        <v>8.9752853386474291E-3</v>
      </c>
      <c r="H27" s="41">
        <f t="shared" si="7"/>
        <v>5.0247546789063513E-2</v>
      </c>
      <c r="I27" s="41">
        <f t="shared" si="7"/>
        <v>-5.9222832127710845E-2</v>
      </c>
      <c r="J27" s="61"/>
    </row>
    <row r="28" spans="1:10" x14ac:dyDescent="0.25">
      <c r="A28" s="61" t="s">
        <v>98</v>
      </c>
      <c r="B28" s="41">
        <f>+B21-B20</f>
        <v>-3.233557202408522E-3</v>
      </c>
      <c r="C28" s="41">
        <f t="shared" si="6"/>
        <v>0.11470009263547942</v>
      </c>
      <c r="D28" s="41"/>
      <c r="E28" s="41"/>
      <c r="G28" s="41">
        <f>+G21-G20</f>
        <v>-1.5926065308012972E-2</v>
      </c>
      <c r="H28" s="41">
        <f t="shared" si="7"/>
        <v>0.14880008105604448</v>
      </c>
      <c r="I28" s="41"/>
      <c r="J28" s="41"/>
    </row>
    <row r="29" spans="1:10" ht="13.5" customHeight="1" x14ac:dyDescent="0.25">
      <c r="A29" s="61" t="s">
        <v>99</v>
      </c>
      <c r="B29" s="41">
        <f>+B22-B21</f>
        <v>-3.4714167357083681E-3</v>
      </c>
      <c r="C29" s="41">
        <f t="shared" si="6"/>
        <v>3.471416735708388E-3</v>
      </c>
      <c r="D29" s="41"/>
      <c r="E29" s="41"/>
      <c r="G29" s="41">
        <f>+G22-G21</f>
        <v>4.9114540182270128E-3</v>
      </c>
      <c r="H29" s="41">
        <f t="shared" si="7"/>
        <v>-4.9114540182270128E-3</v>
      </c>
      <c r="I29" s="41"/>
      <c r="J29" s="41"/>
    </row>
    <row r="30" spans="1:10" x14ac:dyDescent="0.25">
      <c r="A30" s="181" t="s">
        <v>479</v>
      </c>
      <c r="B30" s="118">
        <f>+B23-B22</f>
        <v>1.7736045905060015E-4</v>
      </c>
      <c r="C30" s="118">
        <f t="shared" si="6"/>
        <v>-1.7736045905070164E-4</v>
      </c>
      <c r="D30" s="118"/>
      <c r="E30" s="118"/>
      <c r="G30" s="118">
        <f>+G23-G22</f>
        <v>-1.311945748565467E-2</v>
      </c>
      <c r="H30" s="118">
        <f t="shared" si="7"/>
        <v>1.3119457485654573E-2</v>
      </c>
      <c r="I30" s="118"/>
      <c r="J30" s="118"/>
    </row>
    <row r="31" spans="1:10" x14ac:dyDescent="0.25">
      <c r="A31" s="64" t="str">
        <f>CONCATENATE("Note 1: ",'[1]3.3.1'!$AS$34)</f>
        <v>Note 1: 2019-2020** data is for the period 28 March 2020 (when the Initial Statutory Report was introduced) to 30 June 2020.</v>
      </c>
      <c r="B31" s="22"/>
      <c r="C31" s="22"/>
      <c r="D31" s="22"/>
      <c r="E31" s="22"/>
      <c r="G31" s="22"/>
      <c r="H31" s="22"/>
      <c r="I31" s="22"/>
      <c r="J31" s="22"/>
    </row>
    <row r="32" spans="1:10" x14ac:dyDescent="0.25">
      <c r="A32" s="64" t="s">
        <v>461</v>
      </c>
      <c r="B32" s="22"/>
      <c r="C32" s="22"/>
      <c r="D32" s="22"/>
      <c r="E32" s="22"/>
      <c r="G32" s="22"/>
      <c r="H32" s="22"/>
      <c r="I32" s="22"/>
      <c r="J32" s="22"/>
    </row>
    <row r="34" spans="1:1" x14ac:dyDescent="0.25">
      <c r="A34" s="5" t="s">
        <v>41</v>
      </c>
    </row>
  </sheetData>
  <mergeCells count="8">
    <mergeCell ref="B8:E8"/>
    <mergeCell ref="G8:J8"/>
    <mergeCell ref="A24:E24"/>
    <mergeCell ref="G24:J24"/>
    <mergeCell ref="B10:E10"/>
    <mergeCell ref="G10:J10"/>
    <mergeCell ref="A17:E17"/>
    <mergeCell ref="G17:J17"/>
  </mergeCells>
  <phoneticPr fontId="18" type="noConversion"/>
  <hyperlinks>
    <hyperlink ref="A34" r:id="rId1" xr:uid="{4C9E9F6F-EDA6-4FC0-8475-F71A31ABF081}"/>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E8268-5053-4B19-B5E9-75B2CCC282F1}">
  <dimension ref="A1:Y34"/>
  <sheetViews>
    <sheetView workbookViewId="0">
      <selection activeCell="A16" sqref="A16"/>
    </sheetView>
  </sheetViews>
  <sheetFormatPr defaultColWidth="8.7109375" defaultRowHeight="15" x14ac:dyDescent="0.25"/>
  <cols>
    <col min="1" max="1" width="47.5703125" customWidth="1"/>
    <col min="4" max="4" width="9.28515625" bestFit="1" customWidth="1"/>
    <col min="5" max="10" width="9.85546875" customWidth="1"/>
    <col min="11" max="15" width="17.5703125" customWidth="1"/>
    <col min="17" max="19" width="17.5703125" customWidth="1"/>
  </cols>
  <sheetData>
    <row r="1" spans="1:25" ht="75" customHeight="1" x14ac:dyDescent="0.25"/>
    <row r="2" spans="1:25" ht="15.75" x14ac:dyDescent="0.25">
      <c r="A2" s="52" t="str">
        <f>[1]Contents!A2</f>
        <v>Statistics about corporate insolvency in Australia</v>
      </c>
    </row>
    <row r="3" spans="1:25" ht="24.95" customHeight="1" x14ac:dyDescent="0.25">
      <c r="A3" s="67" t="str">
        <f>Contents!A3</f>
        <v>Released: December 2025</v>
      </c>
    </row>
    <row r="5" spans="1:25" x14ac:dyDescent="0.25">
      <c r="A5" s="204" t="s">
        <v>462</v>
      </c>
      <c r="B5" s="205"/>
      <c r="C5" s="205"/>
      <c r="D5" s="205"/>
      <c r="E5" s="205"/>
      <c r="F5" s="205"/>
      <c r="G5" s="205"/>
      <c r="H5" s="205"/>
      <c r="I5" s="205"/>
      <c r="J5" s="205"/>
      <c r="K5" s="205"/>
      <c r="L5" s="205"/>
    </row>
    <row r="6" spans="1:25" x14ac:dyDescent="0.25">
      <c r="A6" s="204"/>
      <c r="B6" s="205"/>
      <c r="C6" s="205"/>
      <c r="D6" s="205"/>
      <c r="E6" s="205"/>
      <c r="F6" s="205"/>
      <c r="G6" s="205"/>
      <c r="H6" s="205"/>
      <c r="I6" s="205"/>
      <c r="J6" s="205"/>
      <c r="K6" s="205"/>
      <c r="L6" s="205"/>
    </row>
    <row r="8" spans="1:25" ht="48.75" customHeight="1" x14ac:dyDescent="0.25">
      <c r="A8" s="22"/>
      <c r="B8" s="249" t="s">
        <v>463</v>
      </c>
      <c r="C8" s="249"/>
      <c r="D8" s="249"/>
      <c r="E8" s="22"/>
      <c r="F8" s="249" t="s">
        <v>464</v>
      </c>
      <c r="G8" s="249"/>
      <c r="H8" s="249"/>
      <c r="I8" s="249"/>
      <c r="J8" s="22"/>
      <c r="K8" s="249" t="s">
        <v>465</v>
      </c>
      <c r="L8" s="249"/>
      <c r="M8" s="249"/>
      <c r="N8" s="249"/>
      <c r="O8" s="249"/>
      <c r="P8" s="22"/>
      <c r="Q8" s="249" t="s">
        <v>466</v>
      </c>
      <c r="R8" s="249"/>
      <c r="S8" s="249"/>
      <c r="T8" s="22"/>
      <c r="U8" s="249" t="s">
        <v>467</v>
      </c>
      <c r="V8" s="249"/>
      <c r="W8" s="249"/>
      <c r="X8" s="249"/>
      <c r="Y8" s="249"/>
    </row>
    <row r="9" spans="1:25" ht="57" x14ac:dyDescent="0.25">
      <c r="A9" s="206" t="s">
        <v>44</v>
      </c>
      <c r="B9" s="54" t="s">
        <v>415</v>
      </c>
      <c r="C9" s="54" t="s">
        <v>416</v>
      </c>
      <c r="D9" s="70" t="s">
        <v>447</v>
      </c>
      <c r="E9" s="22"/>
      <c r="F9" s="54" t="s">
        <v>415</v>
      </c>
      <c r="G9" s="54" t="s">
        <v>416</v>
      </c>
      <c r="H9" s="54" t="s">
        <v>295</v>
      </c>
      <c r="I9" s="70" t="s">
        <v>468</v>
      </c>
      <c r="J9" s="22"/>
      <c r="K9" s="54" t="s">
        <v>469</v>
      </c>
      <c r="L9" s="54" t="s">
        <v>470</v>
      </c>
      <c r="M9" s="54" t="s">
        <v>471</v>
      </c>
      <c r="N9" s="54" t="s">
        <v>472</v>
      </c>
      <c r="O9" s="54" t="s">
        <v>174</v>
      </c>
      <c r="P9" s="22"/>
      <c r="Q9" s="54" t="s">
        <v>415</v>
      </c>
      <c r="R9" s="54" t="s">
        <v>416</v>
      </c>
      <c r="S9" s="70" t="s">
        <v>447</v>
      </c>
      <c r="T9" s="22"/>
      <c r="U9" s="54" t="s">
        <v>473</v>
      </c>
      <c r="V9" s="54" t="s">
        <v>474</v>
      </c>
      <c r="W9" s="54" t="s">
        <v>475</v>
      </c>
      <c r="X9" s="54" t="s">
        <v>476</v>
      </c>
      <c r="Y9" s="54" t="s">
        <v>174</v>
      </c>
    </row>
    <row r="10" spans="1:25" x14ac:dyDescent="0.25">
      <c r="A10" s="241" t="s">
        <v>55</v>
      </c>
      <c r="B10" s="241"/>
      <c r="C10" s="241"/>
      <c r="D10" s="241"/>
      <c r="E10" s="22"/>
      <c r="F10" s="241" t="s">
        <v>55</v>
      </c>
      <c r="G10" s="241"/>
      <c r="H10" s="241"/>
      <c r="I10" s="241"/>
      <c r="J10" s="22"/>
      <c r="K10" s="241" t="s">
        <v>55</v>
      </c>
      <c r="L10" s="241"/>
      <c r="M10" s="241"/>
      <c r="N10" s="241"/>
      <c r="O10" s="241"/>
      <c r="P10" s="22"/>
      <c r="Q10" s="241" t="s">
        <v>55</v>
      </c>
      <c r="R10" s="241"/>
      <c r="S10" s="241"/>
      <c r="T10" s="22"/>
      <c r="U10" s="241"/>
      <c r="V10" s="241"/>
      <c r="W10" s="241"/>
      <c r="X10" s="241"/>
      <c r="Y10" s="241"/>
    </row>
    <row r="11" spans="1:25" x14ac:dyDescent="0.25">
      <c r="A11" s="137" t="s">
        <v>95</v>
      </c>
      <c r="B11" s="78">
        <v>146</v>
      </c>
      <c r="C11" s="78">
        <v>1592</v>
      </c>
      <c r="D11" s="107">
        <f t="shared" ref="D11:D14" si="0">+B11+C11</f>
        <v>1738</v>
      </c>
      <c r="E11" s="22"/>
      <c r="F11" s="73">
        <v>131</v>
      </c>
      <c r="G11" s="73">
        <v>12</v>
      </c>
      <c r="H11" s="73">
        <v>3</v>
      </c>
      <c r="I11" s="81">
        <f>SUM(F11:H11)</f>
        <v>146</v>
      </c>
      <c r="J11" s="22"/>
      <c r="K11" s="78">
        <v>0</v>
      </c>
      <c r="L11" s="78">
        <v>48</v>
      </c>
      <c r="M11" s="78">
        <v>29</v>
      </c>
      <c r="N11" s="78">
        <v>120</v>
      </c>
      <c r="O11" s="78">
        <v>44</v>
      </c>
      <c r="P11" s="22"/>
      <c r="Q11" s="78">
        <v>555</v>
      </c>
      <c r="R11" s="78">
        <v>1183</v>
      </c>
      <c r="S11" s="107">
        <f t="shared" ref="S11:S16" si="1">SUM(Q11:R11)</f>
        <v>1738</v>
      </c>
      <c r="T11" s="22"/>
      <c r="U11" s="78">
        <v>353</v>
      </c>
      <c r="V11" s="78">
        <v>176</v>
      </c>
      <c r="W11" s="73">
        <v>0</v>
      </c>
      <c r="X11" s="78">
        <v>3</v>
      </c>
      <c r="Y11" s="78">
        <v>108</v>
      </c>
    </row>
    <row r="12" spans="1:25" x14ac:dyDescent="0.25">
      <c r="A12" s="137" t="s">
        <v>96</v>
      </c>
      <c r="B12" s="73">
        <v>482</v>
      </c>
      <c r="C12" s="73">
        <v>3896</v>
      </c>
      <c r="D12" s="107">
        <f t="shared" si="0"/>
        <v>4378</v>
      </c>
      <c r="E12" s="22"/>
      <c r="F12" s="73">
        <v>440</v>
      </c>
      <c r="G12" s="73">
        <v>28</v>
      </c>
      <c r="H12" s="73">
        <v>29</v>
      </c>
      <c r="I12" s="81">
        <f>SUM(F12:H12)</f>
        <v>497</v>
      </c>
      <c r="J12" s="22"/>
      <c r="K12" s="73">
        <v>5</v>
      </c>
      <c r="L12" s="73">
        <v>193</v>
      </c>
      <c r="M12" s="73">
        <v>88</v>
      </c>
      <c r="N12" s="73">
        <v>379</v>
      </c>
      <c r="O12" s="73">
        <v>140</v>
      </c>
      <c r="P12" s="22"/>
      <c r="Q12" s="73">
        <v>1696</v>
      </c>
      <c r="R12" s="73">
        <v>2682</v>
      </c>
      <c r="S12" s="107">
        <f t="shared" si="1"/>
        <v>4378</v>
      </c>
      <c r="T12" s="22"/>
      <c r="U12" s="73">
        <v>1242</v>
      </c>
      <c r="V12" s="73">
        <v>456</v>
      </c>
      <c r="W12" s="73">
        <v>27</v>
      </c>
      <c r="X12" s="73">
        <v>17</v>
      </c>
      <c r="Y12" s="78">
        <v>373</v>
      </c>
    </row>
    <row r="13" spans="1:25" x14ac:dyDescent="0.25">
      <c r="A13" s="137" t="s">
        <v>97</v>
      </c>
      <c r="B13" s="73">
        <v>379</v>
      </c>
      <c r="C13" s="73">
        <v>3685</v>
      </c>
      <c r="D13" s="107">
        <f t="shared" si="0"/>
        <v>4064</v>
      </c>
      <c r="E13" s="22"/>
      <c r="F13" s="73">
        <v>342</v>
      </c>
      <c r="G13" s="73">
        <v>27</v>
      </c>
      <c r="H13" s="73">
        <v>19</v>
      </c>
      <c r="I13" s="81">
        <f>SUM(F13:H13)</f>
        <v>388</v>
      </c>
      <c r="J13" s="22"/>
      <c r="K13" s="73">
        <v>6</v>
      </c>
      <c r="L13" s="73">
        <v>132</v>
      </c>
      <c r="M13" s="73">
        <v>75</v>
      </c>
      <c r="N13" s="73">
        <v>297</v>
      </c>
      <c r="O13" s="73">
        <v>126</v>
      </c>
      <c r="P13" s="22"/>
      <c r="Q13" s="73">
        <v>1739</v>
      </c>
      <c r="R13" s="73">
        <v>2325</v>
      </c>
      <c r="S13" s="107">
        <f t="shared" si="1"/>
        <v>4064</v>
      </c>
      <c r="T13" s="22"/>
      <c r="U13" s="73">
        <v>1307</v>
      </c>
      <c r="V13" s="73">
        <v>450</v>
      </c>
      <c r="W13" s="73">
        <v>9</v>
      </c>
      <c r="X13" s="73">
        <v>35</v>
      </c>
      <c r="Y13" s="78">
        <v>298</v>
      </c>
    </row>
    <row r="14" spans="1:25" x14ac:dyDescent="0.25">
      <c r="A14" s="137" t="s">
        <v>98</v>
      </c>
      <c r="B14" s="73">
        <v>449</v>
      </c>
      <c r="C14" s="73">
        <v>4991</v>
      </c>
      <c r="D14" s="107">
        <f t="shared" si="0"/>
        <v>5440</v>
      </c>
      <c r="E14" s="22"/>
      <c r="F14" s="73">
        <v>386</v>
      </c>
      <c r="G14" s="73">
        <v>46</v>
      </c>
      <c r="H14" s="73">
        <v>21</v>
      </c>
      <c r="I14" s="81">
        <f>SUM(F14:H14)</f>
        <v>453</v>
      </c>
      <c r="J14" s="22"/>
      <c r="K14" s="73">
        <v>1</v>
      </c>
      <c r="L14" s="73">
        <v>140</v>
      </c>
      <c r="M14" s="73">
        <v>110</v>
      </c>
      <c r="N14" s="73">
        <v>354</v>
      </c>
      <c r="O14" s="73">
        <v>148</v>
      </c>
      <c r="P14" s="22"/>
      <c r="Q14" s="73">
        <v>2253</v>
      </c>
      <c r="R14" s="73">
        <v>3187</v>
      </c>
      <c r="S14" s="107">
        <f t="shared" si="1"/>
        <v>5440</v>
      </c>
      <c r="T14" s="22"/>
      <c r="U14" s="73">
        <v>1785</v>
      </c>
      <c r="V14" s="73">
        <v>432</v>
      </c>
      <c r="W14" s="73">
        <v>6</v>
      </c>
      <c r="X14" s="73">
        <v>21</v>
      </c>
      <c r="Y14" s="78">
        <v>384</v>
      </c>
    </row>
    <row r="15" spans="1:25" x14ac:dyDescent="0.25">
      <c r="A15" s="137" t="s">
        <v>99</v>
      </c>
      <c r="B15" s="73">
        <v>601</v>
      </c>
      <c r="C15" s="73">
        <v>6499</v>
      </c>
      <c r="D15" s="107">
        <f>+B15+C15</f>
        <v>7100</v>
      </c>
      <c r="E15" s="22"/>
      <c r="F15" s="73">
        <v>506</v>
      </c>
      <c r="G15" s="73">
        <v>61</v>
      </c>
      <c r="H15" s="73">
        <v>55</v>
      </c>
      <c r="I15" s="81">
        <f>+SUM(F15:H15)</f>
        <v>622</v>
      </c>
      <c r="J15" s="22"/>
      <c r="K15" s="73">
        <v>9</v>
      </c>
      <c r="L15" s="73">
        <v>211</v>
      </c>
      <c r="M15" s="73">
        <v>151</v>
      </c>
      <c r="N15" s="73">
        <v>483</v>
      </c>
      <c r="O15" s="73">
        <v>235</v>
      </c>
      <c r="P15" s="22"/>
      <c r="Q15" s="73">
        <v>3045</v>
      </c>
      <c r="R15" s="73">
        <v>4055</v>
      </c>
      <c r="S15" s="107">
        <f t="shared" si="1"/>
        <v>7100</v>
      </c>
      <c r="T15" s="22"/>
      <c r="U15" s="73">
        <v>2309</v>
      </c>
      <c r="V15" s="73">
        <v>581</v>
      </c>
      <c r="W15" s="73">
        <v>4</v>
      </c>
      <c r="X15" s="73">
        <v>19</v>
      </c>
      <c r="Y15" s="78">
        <v>575</v>
      </c>
    </row>
    <row r="16" spans="1:25" x14ac:dyDescent="0.25">
      <c r="A16" s="137" t="s">
        <v>479</v>
      </c>
      <c r="B16" s="73">
        <v>691</v>
      </c>
      <c r="C16" s="73">
        <v>8894</v>
      </c>
      <c r="D16" s="107">
        <f>+B16+C16</f>
        <v>9585</v>
      </c>
      <c r="E16" s="22"/>
      <c r="F16" s="73">
        <v>611</v>
      </c>
      <c r="G16" s="73">
        <v>30</v>
      </c>
      <c r="H16" s="73">
        <v>64</v>
      </c>
      <c r="I16" s="81">
        <f>+SUM(F16:H16)</f>
        <v>705</v>
      </c>
      <c r="J16" s="22"/>
      <c r="K16" s="73">
        <v>7</v>
      </c>
      <c r="L16" s="73">
        <v>247</v>
      </c>
      <c r="M16" s="73">
        <v>138</v>
      </c>
      <c r="N16" s="73">
        <v>511</v>
      </c>
      <c r="O16" s="73">
        <v>233</v>
      </c>
      <c r="P16" s="22"/>
      <c r="Q16" s="73">
        <v>3673</v>
      </c>
      <c r="R16" s="73">
        <v>5912</v>
      </c>
      <c r="S16" s="107">
        <f t="shared" si="1"/>
        <v>9585</v>
      </c>
      <c r="T16" s="22"/>
      <c r="U16" s="73">
        <v>2877</v>
      </c>
      <c r="V16" s="73">
        <v>661</v>
      </c>
      <c r="W16" s="73">
        <v>4</v>
      </c>
      <c r="X16" s="73">
        <v>52</v>
      </c>
      <c r="Y16" s="78">
        <v>645</v>
      </c>
    </row>
    <row r="17" spans="1:25" x14ac:dyDescent="0.25">
      <c r="A17" s="241" t="s">
        <v>100</v>
      </c>
      <c r="B17" s="241"/>
      <c r="C17" s="241"/>
      <c r="D17" s="241"/>
      <c r="E17" s="22"/>
      <c r="F17" s="241" t="s">
        <v>100</v>
      </c>
      <c r="G17" s="241"/>
      <c r="H17" s="241"/>
      <c r="I17" s="241"/>
      <c r="J17" s="22"/>
      <c r="K17" s="241" t="s">
        <v>100</v>
      </c>
      <c r="L17" s="241"/>
      <c r="M17" s="241"/>
      <c r="N17" s="241"/>
      <c r="O17" s="241"/>
      <c r="P17" s="22"/>
      <c r="Q17" s="241" t="s">
        <v>100</v>
      </c>
      <c r="R17" s="241"/>
      <c r="S17" s="241"/>
      <c r="T17" s="22"/>
      <c r="U17" s="241" t="s">
        <v>100</v>
      </c>
      <c r="V17" s="241"/>
      <c r="W17" s="241"/>
      <c r="X17" s="241"/>
      <c r="Y17" s="241"/>
    </row>
    <row r="18" spans="1:25" x14ac:dyDescent="0.25">
      <c r="A18" s="137" t="s">
        <v>95</v>
      </c>
      <c r="B18" s="61">
        <f t="shared" ref="B18:B23" si="2">+B11/$D11</f>
        <v>8.400460299194476E-2</v>
      </c>
      <c r="C18" s="61">
        <f t="shared" ref="C18:D18" si="3">+C11/$D11</f>
        <v>0.91599539700805521</v>
      </c>
      <c r="D18" s="80">
        <f t="shared" si="3"/>
        <v>1</v>
      </c>
      <c r="E18" s="22"/>
      <c r="F18" s="61">
        <f t="shared" ref="F18:H23" si="4">+F11/$B11</f>
        <v>0.89726027397260277</v>
      </c>
      <c r="G18" s="61">
        <f t="shared" si="4"/>
        <v>8.2191780821917804E-2</v>
      </c>
      <c r="H18" s="61">
        <f t="shared" si="4"/>
        <v>2.0547945205479451E-2</v>
      </c>
      <c r="I18" s="61"/>
      <c r="J18" s="22"/>
      <c r="K18" s="41">
        <f t="shared" ref="K18:K23" si="5">+K11/$B11</f>
        <v>0</v>
      </c>
      <c r="L18" s="41">
        <f t="shared" ref="L18:O18" si="6">+L11/$B11</f>
        <v>0.32876712328767121</v>
      </c>
      <c r="M18" s="41">
        <f t="shared" si="6"/>
        <v>0.19863013698630136</v>
      </c>
      <c r="N18" s="41">
        <f t="shared" si="6"/>
        <v>0.82191780821917804</v>
      </c>
      <c r="O18" s="41">
        <f t="shared" si="6"/>
        <v>0.30136986301369861</v>
      </c>
      <c r="P18" s="22"/>
      <c r="Q18" s="41">
        <f t="shared" ref="Q18:Q23" si="7">+Q11/$S11</f>
        <v>0.3193325661680092</v>
      </c>
      <c r="R18" s="41">
        <f t="shared" ref="R18:S18" si="8">+R11/$S11</f>
        <v>0.6806674338319908</v>
      </c>
      <c r="S18" s="41">
        <f t="shared" si="8"/>
        <v>1</v>
      </c>
      <c r="T18" s="22"/>
      <c r="U18" s="41">
        <f t="shared" ref="U18:U23" si="9">+U11/$Q11</f>
        <v>0.63603603603603609</v>
      </c>
      <c r="V18" s="41">
        <f t="shared" ref="V18:Y18" si="10">+V11/$Q11</f>
        <v>0.3171171171171171</v>
      </c>
      <c r="W18" s="41">
        <f t="shared" si="10"/>
        <v>0</v>
      </c>
      <c r="X18" s="41">
        <f t="shared" si="10"/>
        <v>5.4054054054054057E-3</v>
      </c>
      <c r="Y18" s="41">
        <f t="shared" si="10"/>
        <v>0.19459459459459461</v>
      </c>
    </row>
    <row r="19" spans="1:25" x14ac:dyDescent="0.25">
      <c r="A19" s="137" t="s">
        <v>96</v>
      </c>
      <c r="B19" s="61">
        <f t="shared" si="2"/>
        <v>0.11009593421653723</v>
      </c>
      <c r="C19" s="61">
        <f t="shared" ref="C19:D23" si="11">+C12/$D12</f>
        <v>0.88990406578346282</v>
      </c>
      <c r="D19" s="80">
        <f t="shared" si="11"/>
        <v>1</v>
      </c>
      <c r="E19" s="22"/>
      <c r="F19" s="61">
        <f t="shared" si="4"/>
        <v>0.91286307053941906</v>
      </c>
      <c r="G19" s="61">
        <f t="shared" si="4"/>
        <v>5.8091286307053944E-2</v>
      </c>
      <c r="H19" s="61">
        <f t="shared" si="4"/>
        <v>6.0165975103734441E-2</v>
      </c>
      <c r="I19" s="41"/>
      <c r="J19" s="22"/>
      <c r="K19" s="41">
        <f t="shared" si="5"/>
        <v>1.0373443983402489E-2</v>
      </c>
      <c r="L19" s="41">
        <f t="shared" ref="L19:O23" si="12">+L12/$B12</f>
        <v>0.40041493775933612</v>
      </c>
      <c r="M19" s="41">
        <f t="shared" si="12"/>
        <v>0.18257261410788381</v>
      </c>
      <c r="N19" s="41">
        <f t="shared" si="12"/>
        <v>0.7863070539419087</v>
      </c>
      <c r="O19" s="41">
        <f t="shared" si="12"/>
        <v>0.29045643153526973</v>
      </c>
      <c r="P19" s="22"/>
      <c r="Q19" s="41">
        <f t="shared" si="7"/>
        <v>0.3873915029693924</v>
      </c>
      <c r="R19" s="41">
        <f t="shared" ref="R19:S23" si="13">+R12/$S12</f>
        <v>0.6126084970306076</v>
      </c>
      <c r="S19" s="41">
        <f t="shared" si="13"/>
        <v>1</v>
      </c>
      <c r="T19" s="22"/>
      <c r="U19" s="41">
        <f t="shared" si="9"/>
        <v>0.73231132075471694</v>
      </c>
      <c r="V19" s="41">
        <f t="shared" ref="V19:Y22" si="14">+V12/$Q12</f>
        <v>0.26886792452830188</v>
      </c>
      <c r="W19" s="41">
        <f t="shared" si="14"/>
        <v>1.5919811320754717E-2</v>
      </c>
      <c r="X19" s="41">
        <f t="shared" si="14"/>
        <v>1.0023584905660377E-2</v>
      </c>
      <c r="Y19" s="41">
        <f t="shared" si="14"/>
        <v>0.21992924528301888</v>
      </c>
    </row>
    <row r="20" spans="1:25" x14ac:dyDescent="0.25">
      <c r="A20" s="137" t="s">
        <v>97</v>
      </c>
      <c r="B20" s="61">
        <f t="shared" si="2"/>
        <v>9.3257874015748032E-2</v>
      </c>
      <c r="C20" s="61">
        <f t="shared" si="11"/>
        <v>0.90674212598425197</v>
      </c>
      <c r="D20" s="80">
        <f t="shared" si="11"/>
        <v>1</v>
      </c>
      <c r="E20" s="22"/>
      <c r="F20" s="61">
        <f t="shared" si="4"/>
        <v>0.90237467018469653</v>
      </c>
      <c r="G20" s="61">
        <f t="shared" si="4"/>
        <v>7.1240105540897103E-2</v>
      </c>
      <c r="H20" s="61">
        <f t="shared" si="4"/>
        <v>5.0131926121372031E-2</v>
      </c>
      <c r="I20" s="41"/>
      <c r="J20" s="22"/>
      <c r="K20" s="41">
        <f t="shared" si="5"/>
        <v>1.5831134564643801E-2</v>
      </c>
      <c r="L20" s="41">
        <f t="shared" si="12"/>
        <v>0.34828496042216361</v>
      </c>
      <c r="M20" s="41">
        <f t="shared" si="12"/>
        <v>0.19788918205804748</v>
      </c>
      <c r="N20" s="41">
        <f t="shared" si="12"/>
        <v>0.78364116094986802</v>
      </c>
      <c r="O20" s="41">
        <f t="shared" si="12"/>
        <v>0.33245382585751981</v>
      </c>
      <c r="P20" s="22"/>
      <c r="Q20" s="41">
        <f t="shared" si="7"/>
        <v>0.42790354330708663</v>
      </c>
      <c r="R20" s="41">
        <f t="shared" si="13"/>
        <v>0.57209645669291342</v>
      </c>
      <c r="S20" s="41">
        <f t="shared" si="13"/>
        <v>1</v>
      </c>
      <c r="T20" s="22"/>
      <c r="U20" s="41">
        <f t="shared" si="9"/>
        <v>0.75158136860264524</v>
      </c>
      <c r="V20" s="41">
        <f t="shared" si="14"/>
        <v>0.25876940770557794</v>
      </c>
      <c r="W20" s="41">
        <f t="shared" si="14"/>
        <v>5.1753881541115581E-3</v>
      </c>
      <c r="X20" s="41">
        <f t="shared" si="14"/>
        <v>2.0126509488211614E-2</v>
      </c>
      <c r="Y20" s="41">
        <f t="shared" si="14"/>
        <v>0.17136285221391603</v>
      </c>
    </row>
    <row r="21" spans="1:25" x14ac:dyDescent="0.25">
      <c r="A21" s="137" t="s">
        <v>98</v>
      </c>
      <c r="B21" s="61">
        <f t="shared" si="2"/>
        <v>8.2536764705882351E-2</v>
      </c>
      <c r="C21" s="61">
        <f t="shared" si="11"/>
        <v>0.91746323529411766</v>
      </c>
      <c r="D21" s="80">
        <f t="shared" si="11"/>
        <v>1</v>
      </c>
      <c r="E21" s="22"/>
      <c r="F21" s="61">
        <f t="shared" si="4"/>
        <v>0.85968819599109136</v>
      </c>
      <c r="G21" s="61">
        <f t="shared" si="4"/>
        <v>0.10244988864142539</v>
      </c>
      <c r="H21" s="61">
        <f t="shared" si="4"/>
        <v>4.6770601336302897E-2</v>
      </c>
      <c r="I21" s="41"/>
      <c r="J21" s="22"/>
      <c r="K21" s="41">
        <f t="shared" si="5"/>
        <v>2.2271714922048997E-3</v>
      </c>
      <c r="L21" s="41">
        <f t="shared" si="12"/>
        <v>0.31180400890868598</v>
      </c>
      <c r="M21" s="41">
        <f t="shared" si="12"/>
        <v>0.24498886414253898</v>
      </c>
      <c r="N21" s="41">
        <f t="shared" si="12"/>
        <v>0.7884187082405345</v>
      </c>
      <c r="O21" s="41">
        <f t="shared" si="12"/>
        <v>0.32962138084632514</v>
      </c>
      <c r="P21" s="22"/>
      <c r="Q21" s="41">
        <f t="shared" si="7"/>
        <v>0.41415441176470591</v>
      </c>
      <c r="R21" s="41">
        <f t="shared" si="13"/>
        <v>0.58584558823529409</v>
      </c>
      <c r="S21" s="41">
        <f t="shared" si="13"/>
        <v>1</v>
      </c>
      <c r="T21" s="22"/>
      <c r="U21" s="41">
        <f t="shared" si="9"/>
        <v>0.79227696404793613</v>
      </c>
      <c r="V21" s="41">
        <f t="shared" si="14"/>
        <v>0.19174434087882822</v>
      </c>
      <c r="W21" s="41">
        <f t="shared" si="14"/>
        <v>2.6631158455392811E-3</v>
      </c>
      <c r="X21" s="41">
        <f t="shared" si="14"/>
        <v>9.3209054593874838E-3</v>
      </c>
      <c r="Y21" s="41">
        <f t="shared" si="14"/>
        <v>0.17043941411451399</v>
      </c>
    </row>
    <row r="22" spans="1:25" x14ac:dyDescent="0.25">
      <c r="A22" s="137" t="s">
        <v>479</v>
      </c>
      <c r="B22" s="61">
        <f t="shared" si="2"/>
        <v>8.4647887323943669E-2</v>
      </c>
      <c r="C22" s="61">
        <f t="shared" si="11"/>
        <v>0.91535211267605632</v>
      </c>
      <c r="D22" s="80">
        <f t="shared" si="11"/>
        <v>1</v>
      </c>
      <c r="E22" s="22"/>
      <c r="F22" s="61">
        <f t="shared" si="4"/>
        <v>0.84193011647254579</v>
      </c>
      <c r="G22" s="61">
        <f t="shared" si="4"/>
        <v>0.10149750415973377</v>
      </c>
      <c r="H22" s="61">
        <f t="shared" si="4"/>
        <v>9.1514143094841932E-2</v>
      </c>
      <c r="I22" s="41"/>
      <c r="J22" s="22"/>
      <c r="K22" s="41">
        <f t="shared" si="5"/>
        <v>1.4975041597337771E-2</v>
      </c>
      <c r="L22" s="41">
        <f t="shared" si="12"/>
        <v>0.35108153078202997</v>
      </c>
      <c r="M22" s="41">
        <f t="shared" si="12"/>
        <v>0.25124792013311148</v>
      </c>
      <c r="N22" s="41">
        <f t="shared" si="12"/>
        <v>0.80366056572379363</v>
      </c>
      <c r="O22" s="41">
        <f t="shared" si="12"/>
        <v>0.39101497504159732</v>
      </c>
      <c r="P22" s="22"/>
      <c r="Q22" s="41">
        <f t="shared" si="7"/>
        <v>0.4288732394366197</v>
      </c>
      <c r="R22" s="41">
        <f t="shared" si="13"/>
        <v>0.5711267605633803</v>
      </c>
      <c r="S22" s="41">
        <f t="shared" si="13"/>
        <v>1</v>
      </c>
      <c r="T22" s="22"/>
      <c r="U22" s="41">
        <f t="shared" si="9"/>
        <v>0.75829228243021352</v>
      </c>
      <c r="V22" s="41">
        <f t="shared" si="14"/>
        <v>0.19080459770114944</v>
      </c>
      <c r="W22" s="41">
        <f t="shared" si="14"/>
        <v>1.3136288998357964E-3</v>
      </c>
      <c r="X22" s="41">
        <f t="shared" si="14"/>
        <v>6.2397372742200325E-3</v>
      </c>
      <c r="Y22" s="41">
        <f t="shared" si="14"/>
        <v>0.18883415435139572</v>
      </c>
    </row>
    <row r="23" spans="1:25" x14ac:dyDescent="0.25">
      <c r="A23" s="137" t="s">
        <v>479</v>
      </c>
      <c r="B23" s="61">
        <f t="shared" si="2"/>
        <v>7.209181011997913E-2</v>
      </c>
      <c r="C23" s="61">
        <f t="shared" si="11"/>
        <v>0.92790818988002088</v>
      </c>
      <c r="D23" s="80">
        <f t="shared" si="11"/>
        <v>1</v>
      </c>
      <c r="E23" s="22"/>
      <c r="F23" s="61">
        <f t="shared" si="4"/>
        <v>0.88422575976845152</v>
      </c>
      <c r="G23" s="61">
        <f t="shared" si="4"/>
        <v>4.3415340086830678E-2</v>
      </c>
      <c r="H23" s="61">
        <f t="shared" si="4"/>
        <v>9.2619392185238777E-2</v>
      </c>
      <c r="I23" s="41"/>
      <c r="J23" s="22"/>
      <c r="K23" s="41">
        <f t="shared" si="5"/>
        <v>1.0130246020260492E-2</v>
      </c>
      <c r="L23" s="41">
        <f t="shared" si="12"/>
        <v>0.35745296671490595</v>
      </c>
      <c r="M23" s="41">
        <f t="shared" si="12"/>
        <v>0.19971056439942114</v>
      </c>
      <c r="N23" s="41">
        <f t="shared" si="12"/>
        <v>0.73950795947901593</v>
      </c>
      <c r="O23" s="41">
        <f t="shared" si="12"/>
        <v>0.33719247467438496</v>
      </c>
      <c r="P23" s="22"/>
      <c r="Q23" s="41">
        <f t="shared" si="7"/>
        <v>0.38320292123109023</v>
      </c>
      <c r="R23" s="41">
        <f t="shared" si="13"/>
        <v>0.61679707876890977</v>
      </c>
      <c r="S23" s="41">
        <f t="shared" si="13"/>
        <v>1</v>
      </c>
      <c r="T23" s="22"/>
      <c r="U23" s="41">
        <f t="shared" si="9"/>
        <v>0.78328341954805336</v>
      </c>
      <c r="V23" s="41">
        <f t="shared" ref="V23:Y23" si="15">+V16/$Q16</f>
        <v>0.17996188401851348</v>
      </c>
      <c r="W23" s="41">
        <f t="shared" si="15"/>
        <v>1.0890280424720937E-3</v>
      </c>
      <c r="X23" s="41">
        <f t="shared" si="15"/>
        <v>1.4157364552137218E-2</v>
      </c>
      <c r="Y23" s="41">
        <f t="shared" si="15"/>
        <v>0.17560577184862511</v>
      </c>
    </row>
    <row r="24" spans="1:25" x14ac:dyDescent="0.25">
      <c r="A24" s="241" t="s">
        <v>386</v>
      </c>
      <c r="B24" s="241"/>
      <c r="C24" s="241"/>
      <c r="D24" s="241"/>
      <c r="E24" s="22"/>
      <c r="F24" s="241" t="s">
        <v>386</v>
      </c>
      <c r="G24" s="241"/>
      <c r="H24" s="241"/>
      <c r="I24" s="241"/>
      <c r="J24" s="22"/>
      <c r="K24" s="241" t="s">
        <v>386</v>
      </c>
      <c r="L24" s="241"/>
      <c r="M24" s="241"/>
      <c r="N24" s="241"/>
      <c r="O24" s="241"/>
      <c r="P24" s="22"/>
      <c r="Q24" s="241" t="s">
        <v>386</v>
      </c>
      <c r="R24" s="241"/>
      <c r="S24" s="241"/>
      <c r="T24" s="22"/>
      <c r="U24" s="241" t="s">
        <v>386</v>
      </c>
      <c r="V24" s="241"/>
      <c r="W24" s="241"/>
      <c r="X24" s="241"/>
      <c r="Y24" s="241"/>
    </row>
    <row r="25" spans="1:25" x14ac:dyDescent="0.25">
      <c r="A25" s="207" t="s">
        <v>302</v>
      </c>
      <c r="B25" s="207"/>
      <c r="C25" s="207"/>
      <c r="D25" s="22"/>
      <c r="E25" s="22"/>
      <c r="F25" s="22"/>
      <c r="G25" s="22"/>
      <c r="H25" s="22"/>
      <c r="I25" s="22"/>
      <c r="J25" s="22"/>
      <c r="K25" s="207"/>
      <c r="L25" s="207"/>
      <c r="M25" s="207"/>
      <c r="N25" s="207"/>
      <c r="O25" s="207"/>
      <c r="P25" s="22"/>
      <c r="Q25" s="207"/>
      <c r="R25" s="207"/>
      <c r="S25" s="207"/>
      <c r="T25" s="22"/>
      <c r="U25" s="207"/>
      <c r="V25" s="207"/>
      <c r="W25" s="207"/>
      <c r="X25" s="207"/>
      <c r="Y25" s="207"/>
    </row>
    <row r="26" spans="1:25" x14ac:dyDescent="0.25">
      <c r="A26" s="137" t="s">
        <v>96</v>
      </c>
      <c r="B26" s="41">
        <f t="shared" ref="B26:C30" si="16">+B19-B18</f>
        <v>2.6091331224592465E-2</v>
      </c>
      <c r="C26" s="41">
        <f t="shared" si="16"/>
        <v>-2.6091331224592396E-2</v>
      </c>
      <c r="D26" s="22"/>
      <c r="E26" s="22"/>
      <c r="F26" s="41">
        <f t="shared" ref="F26:H30" si="17">+F19-F18</f>
        <v>1.560279656681629E-2</v>
      </c>
      <c r="G26" s="41">
        <f t="shared" si="17"/>
        <v>-2.410049451486386E-2</v>
      </c>
      <c r="H26" s="41">
        <f t="shared" si="17"/>
        <v>3.961802989825499E-2</v>
      </c>
      <c r="I26" s="22"/>
      <c r="J26" s="22"/>
      <c r="K26" s="41">
        <f>+K19-K18</f>
        <v>1.0373443983402489E-2</v>
      </c>
      <c r="L26" s="41">
        <f t="shared" ref="L26:O26" si="18">+L19-L18</f>
        <v>7.1647814471664906E-2</v>
      </c>
      <c r="M26" s="41">
        <f t="shared" si="18"/>
        <v>-1.6057522878417552E-2</v>
      </c>
      <c r="N26" s="41">
        <f t="shared" si="18"/>
        <v>-3.5610754277269341E-2</v>
      </c>
      <c r="O26" s="41">
        <f t="shared" si="18"/>
        <v>-1.0913431478428881E-2</v>
      </c>
      <c r="P26" s="22"/>
      <c r="Q26" s="41">
        <f>+Q19-Q18</f>
        <v>6.8058936801383196E-2</v>
      </c>
      <c r="R26" s="41">
        <f t="shared" ref="R26" si="19">+R19-R18</f>
        <v>-6.8058936801383196E-2</v>
      </c>
      <c r="S26" s="41"/>
      <c r="T26" s="22"/>
      <c r="U26" s="41">
        <f>+U19-U18</f>
        <v>9.6275284718680854E-2</v>
      </c>
      <c r="V26" s="41">
        <f t="shared" ref="V26:Y26" si="20">+V19-V18</f>
        <v>-4.8249192588815215E-2</v>
      </c>
      <c r="W26" s="41">
        <f t="shared" si="20"/>
        <v>1.5919811320754717E-2</v>
      </c>
      <c r="X26" s="41">
        <f t="shared" si="20"/>
        <v>4.6181795002549712E-3</v>
      </c>
      <c r="Y26" s="41">
        <f t="shared" si="20"/>
        <v>2.5334650688424276E-2</v>
      </c>
    </row>
    <row r="27" spans="1:25" ht="17.25" customHeight="1" x14ac:dyDescent="0.25">
      <c r="A27" s="61" t="s">
        <v>97</v>
      </c>
      <c r="B27" s="41">
        <f t="shared" si="16"/>
        <v>-1.6838060200789193E-2</v>
      </c>
      <c r="C27" s="41">
        <f t="shared" si="16"/>
        <v>1.6838060200789151E-2</v>
      </c>
      <c r="D27" s="22"/>
      <c r="E27" s="22"/>
      <c r="F27" s="41">
        <f t="shared" si="17"/>
        <v>-1.0488400354722538E-2</v>
      </c>
      <c r="G27" s="41">
        <f t="shared" si="17"/>
        <v>1.3148819233843159E-2</v>
      </c>
      <c r="H27" s="41">
        <f t="shared" si="17"/>
        <v>-1.003404898236241E-2</v>
      </c>
      <c r="I27" s="22"/>
      <c r="J27" s="22"/>
      <c r="K27" s="41">
        <f>+K20-K19</f>
        <v>5.4576905812413114E-3</v>
      </c>
      <c r="L27" s="41">
        <f t="shared" ref="L27:O30" si="21">+L20-L19</f>
        <v>-5.2129977337172506E-2</v>
      </c>
      <c r="M27" s="41">
        <f t="shared" si="21"/>
        <v>1.5316567950163673E-2</v>
      </c>
      <c r="N27" s="41">
        <f t="shared" si="21"/>
        <v>-2.6658929920406749E-3</v>
      </c>
      <c r="O27" s="41">
        <f t="shared" si="21"/>
        <v>4.1997394322250081E-2</v>
      </c>
      <c r="P27" s="22"/>
      <c r="Q27" s="41">
        <f>+Q20-Q19</f>
        <v>4.0512040337694233E-2</v>
      </c>
      <c r="R27" s="41">
        <f>+R20-R19</f>
        <v>-4.0512040337694177E-2</v>
      </c>
      <c r="S27" s="41"/>
      <c r="T27" s="22"/>
      <c r="U27" s="41">
        <f>+U20-U19</f>
        <v>1.9270047847928296E-2</v>
      </c>
      <c r="V27" s="41">
        <f t="shared" ref="V27:Y30" si="22">+V20-V19</f>
        <v>-1.0098516822723946E-2</v>
      </c>
      <c r="W27" s="41">
        <f t="shared" si="22"/>
        <v>-1.0744423166643159E-2</v>
      </c>
      <c r="X27" s="41">
        <f t="shared" si="22"/>
        <v>1.0102924582551237E-2</v>
      </c>
      <c r="Y27" s="41">
        <f t="shared" si="22"/>
        <v>-4.8566393069102848E-2</v>
      </c>
    </row>
    <row r="28" spans="1:25" ht="17.25" customHeight="1" x14ac:dyDescent="0.25">
      <c r="A28" s="61" t="s">
        <v>98</v>
      </c>
      <c r="B28" s="41">
        <f t="shared" si="16"/>
        <v>-1.0721109309865681E-2</v>
      </c>
      <c r="C28" s="41">
        <f t="shared" si="16"/>
        <v>1.0721109309865695E-2</v>
      </c>
      <c r="D28" s="22"/>
      <c r="E28" s="22"/>
      <c r="F28" s="41">
        <f t="shared" si="17"/>
        <v>-4.2686474193605162E-2</v>
      </c>
      <c r="G28" s="41">
        <f t="shared" si="17"/>
        <v>3.1209783100528285E-2</v>
      </c>
      <c r="H28" s="41">
        <f t="shared" si="17"/>
        <v>-3.3613247850691336E-3</v>
      </c>
      <c r="I28" s="22"/>
      <c r="J28" s="22"/>
      <c r="K28" s="41">
        <f>+K21-K20</f>
        <v>-1.3603963072438901E-2</v>
      </c>
      <c r="L28" s="41">
        <f t="shared" si="21"/>
        <v>-3.6480951513477633E-2</v>
      </c>
      <c r="M28" s="41">
        <f t="shared" si="21"/>
        <v>4.7099682084491501E-2</v>
      </c>
      <c r="N28" s="41">
        <f t="shared" si="21"/>
        <v>4.777547290666484E-3</v>
      </c>
      <c r="O28" s="41">
        <f t="shared" si="21"/>
        <v>-2.8324450111946731E-3</v>
      </c>
      <c r="P28" s="22"/>
      <c r="Q28" s="41">
        <f>+Q21-Q20</f>
        <v>-1.3749131542380721E-2</v>
      </c>
      <c r="R28" s="41">
        <f>+R21-R20</f>
        <v>1.3749131542380666E-2</v>
      </c>
      <c r="S28" s="41"/>
      <c r="T28" s="22"/>
      <c r="U28" s="41">
        <f>+U21-U20</f>
        <v>4.0695595445290889E-2</v>
      </c>
      <c r="V28" s="41">
        <f t="shared" si="22"/>
        <v>-6.7025066826749718E-2</v>
      </c>
      <c r="W28" s="41">
        <f t="shared" si="22"/>
        <v>-2.512272308572277E-3</v>
      </c>
      <c r="X28" s="41">
        <f t="shared" si="22"/>
        <v>-1.080560402882413E-2</v>
      </c>
      <c r="Y28" s="41">
        <f t="shared" si="22"/>
        <v>-9.234380994020408E-4</v>
      </c>
    </row>
    <row r="29" spans="1:25" ht="17.25" customHeight="1" x14ac:dyDescent="0.25">
      <c r="A29" s="61" t="s">
        <v>99</v>
      </c>
      <c r="B29" s="41">
        <f t="shared" si="16"/>
        <v>2.1111226180613174E-3</v>
      </c>
      <c r="C29" s="41">
        <f t="shared" si="16"/>
        <v>-2.1111226180613452E-3</v>
      </c>
      <c r="D29" s="22"/>
      <c r="E29" s="22"/>
      <c r="F29" s="41">
        <f t="shared" si="17"/>
        <v>-1.7758079518545578E-2</v>
      </c>
      <c r="G29" s="41">
        <f t="shared" si="17"/>
        <v>-9.5238448169161771E-4</v>
      </c>
      <c r="H29" s="41">
        <f t="shared" si="17"/>
        <v>4.4743541758539035E-2</v>
      </c>
      <c r="I29" s="22"/>
      <c r="J29" s="22"/>
      <c r="K29" s="41">
        <f>+K22-K21</f>
        <v>1.2747870105132871E-2</v>
      </c>
      <c r="L29" s="41">
        <f t="shared" si="21"/>
        <v>3.927752187334399E-2</v>
      </c>
      <c r="M29" s="41">
        <f t="shared" si="21"/>
        <v>6.2590559905724985E-3</v>
      </c>
      <c r="N29" s="41">
        <f t="shared" si="21"/>
        <v>1.5241857483259125E-2</v>
      </c>
      <c r="O29" s="41">
        <f t="shared" si="21"/>
        <v>6.1393594195272183E-2</v>
      </c>
      <c r="P29" s="22"/>
      <c r="Q29" s="41">
        <f>+Q22-Q21</f>
        <v>1.4718827671913792E-2</v>
      </c>
      <c r="R29" s="41">
        <f>+R22-R21</f>
        <v>-1.4718827671913792E-2</v>
      </c>
      <c r="S29" s="41"/>
      <c r="T29" s="22"/>
      <c r="U29" s="41">
        <f>+U22-U21</f>
        <v>-3.3984681617722612E-2</v>
      </c>
      <c r="V29" s="41">
        <f t="shared" si="22"/>
        <v>-9.3974317767878124E-4</v>
      </c>
      <c r="W29" s="41">
        <f t="shared" si="22"/>
        <v>-1.3494869457034847E-3</v>
      </c>
      <c r="X29" s="41">
        <f t="shared" si="22"/>
        <v>-3.0811681851674513E-3</v>
      </c>
      <c r="Y29" s="41">
        <f t="shared" si="22"/>
        <v>1.8394740236881729E-2</v>
      </c>
    </row>
    <row r="30" spans="1:25" ht="17.25" customHeight="1" x14ac:dyDescent="0.25">
      <c r="A30" s="181" t="s">
        <v>479</v>
      </c>
      <c r="B30" s="118">
        <f t="shared" si="16"/>
        <v>-1.2556077203964539E-2</v>
      </c>
      <c r="C30" s="118">
        <f t="shared" si="16"/>
        <v>1.2556077203964566E-2</v>
      </c>
      <c r="D30" s="192"/>
      <c r="E30" s="22"/>
      <c r="F30" s="118">
        <f t="shared" si="17"/>
        <v>4.2295643295905738E-2</v>
      </c>
      <c r="G30" s="118">
        <f t="shared" si="17"/>
        <v>-5.8082164072903092E-2</v>
      </c>
      <c r="H30" s="118">
        <f t="shared" si="17"/>
        <v>1.1052490903968454E-3</v>
      </c>
      <c r="I30" s="192"/>
      <c r="J30" s="22"/>
      <c r="K30" s="118">
        <f>+K23-K22</f>
        <v>-4.844795577077279E-3</v>
      </c>
      <c r="L30" s="118">
        <f t="shared" si="21"/>
        <v>6.3714359328759795E-3</v>
      </c>
      <c r="M30" s="118">
        <f t="shared" si="21"/>
        <v>-5.1537355733690338E-2</v>
      </c>
      <c r="N30" s="118">
        <f t="shared" si="21"/>
        <v>-6.4152606244777699E-2</v>
      </c>
      <c r="O30" s="118">
        <f t="shared" si="21"/>
        <v>-5.3822500367212367E-2</v>
      </c>
      <c r="P30" s="22"/>
      <c r="Q30" s="118">
        <f>+Q23-Q22</f>
        <v>-4.567031820552947E-2</v>
      </c>
      <c r="R30" s="118">
        <f>+R23-R22</f>
        <v>4.567031820552947E-2</v>
      </c>
      <c r="S30" s="118"/>
      <c r="T30" s="22"/>
      <c r="U30" s="118">
        <f>+U23-U22</f>
        <v>2.4991137117839846E-2</v>
      </c>
      <c r="V30" s="118">
        <f t="shared" si="22"/>
        <v>-1.0842713682635952E-2</v>
      </c>
      <c r="W30" s="118">
        <f t="shared" si="22"/>
        <v>-2.2460085736370275E-4</v>
      </c>
      <c r="X30" s="118">
        <f t="shared" si="22"/>
        <v>7.9176272779171858E-3</v>
      </c>
      <c r="Y30" s="118">
        <f t="shared" si="22"/>
        <v>-1.3228382502770614E-2</v>
      </c>
    </row>
    <row r="31" spans="1:25" ht="17.25" customHeight="1" x14ac:dyDescent="0.25">
      <c r="A31" s="76"/>
      <c r="B31" s="24"/>
      <c r="C31" s="24"/>
      <c r="D31" s="22"/>
      <c r="E31" s="24"/>
      <c r="F31" s="24"/>
      <c r="G31" s="24"/>
      <c r="H31" s="24"/>
      <c r="I31" s="24"/>
      <c r="J31" s="24"/>
      <c r="K31" s="24"/>
      <c r="L31" s="24"/>
      <c r="M31" s="76"/>
      <c r="N31" s="76"/>
      <c r="O31" s="76"/>
      <c r="P31" s="22"/>
      <c r="Q31" s="24"/>
      <c r="R31" s="76"/>
      <c r="S31" s="76"/>
      <c r="T31" s="22"/>
      <c r="U31" s="24"/>
      <c r="V31" s="76"/>
      <c r="W31" s="76"/>
      <c r="X31" s="76"/>
      <c r="Y31" s="22"/>
    </row>
    <row r="32" spans="1:25" x14ac:dyDescent="0.25">
      <c r="A32" s="111" t="str">
        <f>CONCATENATE("Note 1: ",'[1]3.3.1'!$AS$34)</f>
        <v>Note 1: 2019-2020** data is for the period 28 March 2020 (when the Initial Statutory Report was introduced) to 30 June 2020.</v>
      </c>
      <c r="B32" s="22"/>
      <c r="C32" s="22"/>
      <c r="D32" s="22"/>
      <c r="E32" s="22"/>
      <c r="F32" s="22"/>
      <c r="G32" s="22"/>
      <c r="H32" s="22"/>
      <c r="I32" s="22"/>
      <c r="J32" s="22"/>
      <c r="K32" s="22"/>
      <c r="L32" s="22"/>
      <c r="M32" s="22"/>
      <c r="N32" s="22"/>
      <c r="O32" s="22"/>
      <c r="P32" s="22"/>
      <c r="Q32" s="22"/>
      <c r="R32" s="22"/>
      <c r="S32" s="22"/>
      <c r="T32" s="22"/>
      <c r="U32" s="22"/>
      <c r="V32" s="22"/>
      <c r="W32" s="22"/>
      <c r="X32" s="22"/>
      <c r="Y32" s="22"/>
    </row>
    <row r="34" spans="1:1" x14ac:dyDescent="0.25">
      <c r="A34" s="5" t="s">
        <v>41</v>
      </c>
    </row>
  </sheetData>
  <mergeCells count="20">
    <mergeCell ref="A17:D17"/>
    <mergeCell ref="F17:I17"/>
    <mergeCell ref="K17:O17"/>
    <mergeCell ref="Q17:S17"/>
    <mergeCell ref="U17:Y17"/>
    <mergeCell ref="A24:D24"/>
    <mergeCell ref="F24:I24"/>
    <mergeCell ref="K24:O24"/>
    <mergeCell ref="Q24:S24"/>
    <mergeCell ref="U24:Y24"/>
    <mergeCell ref="B8:D8"/>
    <mergeCell ref="F8:I8"/>
    <mergeCell ref="K8:O8"/>
    <mergeCell ref="Q8:S8"/>
    <mergeCell ref="U8:Y8"/>
    <mergeCell ref="A10:D10"/>
    <mergeCell ref="F10:I10"/>
    <mergeCell ref="K10:O10"/>
    <mergeCell ref="Q10:S10"/>
    <mergeCell ref="U10:Y10"/>
  </mergeCells>
  <phoneticPr fontId="18" type="noConversion"/>
  <hyperlinks>
    <hyperlink ref="A34" r:id="rId1" xr:uid="{8F0DEF0B-C978-4852-9A2E-46D6D29F90A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6"/>
  <sheetViews>
    <sheetView showGridLines="0" zoomScaleNormal="100" workbookViewId="0">
      <pane ySplit="6" topLeftCell="A7" activePane="bottomLeft" state="frozen"/>
      <selection pane="bottomLeft" activeCell="A3" sqref="A3:K3"/>
    </sheetView>
  </sheetViews>
  <sheetFormatPr defaultColWidth="11.5703125" defaultRowHeight="15" x14ac:dyDescent="0.25"/>
  <cols>
    <col min="1" max="1" width="24.7109375" style="21" customWidth="1"/>
    <col min="2" max="6" width="12.7109375" style="21" customWidth="1"/>
    <col min="7" max="7" width="11.5703125" style="21"/>
    <col min="8" max="8" width="26.28515625" style="21" customWidth="1"/>
    <col min="9" max="223" width="11.5703125" style="21"/>
    <col min="224" max="224" width="51.5703125" style="21" customWidth="1"/>
    <col min="225" max="226" width="11.5703125" style="21"/>
    <col min="227" max="227" width="12" style="21" customWidth="1"/>
    <col min="228" max="479" width="11.5703125" style="21"/>
    <col min="480" max="480" width="51.5703125" style="21" customWidth="1"/>
    <col min="481" max="482" width="11.5703125" style="21"/>
    <col min="483" max="483" width="12" style="21" customWidth="1"/>
    <col min="484" max="735" width="11.5703125" style="21"/>
    <col min="736" max="736" width="51.5703125" style="21" customWidth="1"/>
    <col min="737" max="738" width="11.5703125" style="21"/>
    <col min="739" max="739" width="12" style="21" customWidth="1"/>
    <col min="740" max="991" width="11.5703125" style="21"/>
    <col min="992" max="992" width="51.5703125" style="21" customWidth="1"/>
    <col min="993" max="994" width="11.5703125" style="21"/>
    <col min="995" max="995" width="12" style="21" customWidth="1"/>
    <col min="996" max="1247" width="11.5703125" style="21"/>
    <col min="1248" max="1248" width="51.5703125" style="21" customWidth="1"/>
    <col min="1249" max="1250" width="11.5703125" style="21"/>
    <col min="1251" max="1251" width="12" style="21" customWidth="1"/>
    <col min="1252" max="1503" width="11.5703125" style="21"/>
    <col min="1504" max="1504" width="51.5703125" style="21" customWidth="1"/>
    <col min="1505" max="1506" width="11.5703125" style="21"/>
    <col min="1507" max="1507" width="12" style="21" customWidth="1"/>
    <col min="1508" max="1759" width="11.5703125" style="21"/>
    <col min="1760" max="1760" width="51.5703125" style="21" customWidth="1"/>
    <col min="1761" max="1762" width="11.5703125" style="21"/>
    <col min="1763" max="1763" width="12" style="21" customWidth="1"/>
    <col min="1764" max="2015" width="11.5703125" style="21"/>
    <col min="2016" max="2016" width="51.5703125" style="21" customWidth="1"/>
    <col min="2017" max="2018" width="11.5703125" style="21"/>
    <col min="2019" max="2019" width="12" style="21" customWidth="1"/>
    <col min="2020" max="2271" width="11.5703125" style="21"/>
    <col min="2272" max="2272" width="51.5703125" style="21" customWidth="1"/>
    <col min="2273" max="2274" width="11.5703125" style="21"/>
    <col min="2275" max="2275" width="12" style="21" customWidth="1"/>
    <col min="2276" max="2527" width="11.5703125" style="21"/>
    <col min="2528" max="2528" width="51.5703125" style="21" customWidth="1"/>
    <col min="2529" max="2530" width="11.5703125" style="21"/>
    <col min="2531" max="2531" width="12" style="21" customWidth="1"/>
    <col min="2532" max="2783" width="11.5703125" style="21"/>
    <col min="2784" max="2784" width="51.5703125" style="21" customWidth="1"/>
    <col min="2785" max="2786" width="11.5703125" style="21"/>
    <col min="2787" max="2787" width="12" style="21" customWidth="1"/>
    <col min="2788" max="3039" width="11.5703125" style="21"/>
    <col min="3040" max="3040" width="51.5703125" style="21" customWidth="1"/>
    <col min="3041" max="3042" width="11.5703125" style="21"/>
    <col min="3043" max="3043" width="12" style="21" customWidth="1"/>
    <col min="3044" max="3295" width="11.5703125" style="21"/>
    <col min="3296" max="3296" width="51.5703125" style="21" customWidth="1"/>
    <col min="3297" max="3298" width="11.5703125" style="21"/>
    <col min="3299" max="3299" width="12" style="21" customWidth="1"/>
    <col min="3300" max="3551" width="11.5703125" style="21"/>
    <col min="3552" max="3552" width="51.5703125" style="21" customWidth="1"/>
    <col min="3553" max="3554" width="11.5703125" style="21"/>
    <col min="3555" max="3555" width="12" style="21" customWidth="1"/>
    <col min="3556" max="3807" width="11.5703125" style="21"/>
    <col min="3808" max="3808" width="51.5703125" style="21" customWidth="1"/>
    <col min="3809" max="3810" width="11.5703125" style="21"/>
    <col min="3811" max="3811" width="12" style="21" customWidth="1"/>
    <col min="3812" max="4063" width="11.5703125" style="21"/>
    <col min="4064" max="4064" width="51.5703125" style="21" customWidth="1"/>
    <col min="4065" max="4066" width="11.5703125" style="21"/>
    <col min="4067" max="4067" width="12" style="21" customWidth="1"/>
    <col min="4068" max="4319" width="11.5703125" style="21"/>
    <col min="4320" max="4320" width="51.5703125" style="21" customWidth="1"/>
    <col min="4321" max="4322" width="11.5703125" style="21"/>
    <col min="4323" max="4323" width="12" style="21" customWidth="1"/>
    <col min="4324" max="4575" width="11.5703125" style="21"/>
    <col min="4576" max="4576" width="51.5703125" style="21" customWidth="1"/>
    <col min="4577" max="4578" width="11.5703125" style="21"/>
    <col min="4579" max="4579" width="12" style="21" customWidth="1"/>
    <col min="4580" max="4831" width="11.5703125" style="21"/>
    <col min="4832" max="4832" width="51.5703125" style="21" customWidth="1"/>
    <col min="4833" max="4834" width="11.5703125" style="21"/>
    <col min="4835" max="4835" width="12" style="21" customWidth="1"/>
    <col min="4836" max="5087" width="11.5703125" style="21"/>
    <col min="5088" max="5088" width="51.5703125" style="21" customWidth="1"/>
    <col min="5089" max="5090" width="11.5703125" style="21"/>
    <col min="5091" max="5091" width="12" style="21" customWidth="1"/>
    <col min="5092" max="5343" width="11.5703125" style="21"/>
    <col min="5344" max="5344" width="51.5703125" style="21" customWidth="1"/>
    <col min="5345" max="5346" width="11.5703125" style="21"/>
    <col min="5347" max="5347" width="12" style="21" customWidth="1"/>
    <col min="5348" max="5599" width="11.5703125" style="21"/>
    <col min="5600" max="5600" width="51.5703125" style="21" customWidth="1"/>
    <col min="5601" max="5602" width="11.5703125" style="21"/>
    <col min="5603" max="5603" width="12" style="21" customWidth="1"/>
    <col min="5604" max="5855" width="11.5703125" style="21"/>
    <col min="5856" max="5856" width="51.5703125" style="21" customWidth="1"/>
    <col min="5857" max="5858" width="11.5703125" style="21"/>
    <col min="5859" max="5859" width="12" style="21" customWidth="1"/>
    <col min="5860" max="6111" width="11.5703125" style="21"/>
    <col min="6112" max="6112" width="51.5703125" style="21" customWidth="1"/>
    <col min="6113" max="6114" width="11.5703125" style="21"/>
    <col min="6115" max="6115" width="12" style="21" customWidth="1"/>
    <col min="6116" max="6367" width="11.5703125" style="21"/>
    <col min="6368" max="6368" width="51.5703125" style="21" customWidth="1"/>
    <col min="6369" max="6370" width="11.5703125" style="21"/>
    <col min="6371" max="6371" width="12" style="21" customWidth="1"/>
    <col min="6372" max="6623" width="11.5703125" style="21"/>
    <col min="6624" max="6624" width="51.5703125" style="21" customWidth="1"/>
    <col min="6625" max="6626" width="11.5703125" style="21"/>
    <col min="6627" max="6627" width="12" style="21" customWidth="1"/>
    <col min="6628" max="6879" width="11.5703125" style="21"/>
    <col min="6880" max="6880" width="51.5703125" style="21" customWidth="1"/>
    <col min="6881" max="6882" width="11.5703125" style="21"/>
    <col min="6883" max="6883" width="12" style="21" customWidth="1"/>
    <col min="6884" max="7135" width="11.5703125" style="21"/>
    <col min="7136" max="7136" width="51.5703125" style="21" customWidth="1"/>
    <col min="7137" max="7138" width="11.5703125" style="21"/>
    <col min="7139" max="7139" width="12" style="21" customWidth="1"/>
    <col min="7140" max="7391" width="11.5703125" style="21"/>
    <col min="7392" max="7392" width="51.5703125" style="21" customWidth="1"/>
    <col min="7393" max="7394" width="11.5703125" style="21"/>
    <col min="7395" max="7395" width="12" style="21" customWidth="1"/>
    <col min="7396" max="7647" width="11.5703125" style="21"/>
    <col min="7648" max="7648" width="51.5703125" style="21" customWidth="1"/>
    <col min="7649" max="7650" width="11.5703125" style="21"/>
    <col min="7651" max="7651" width="12" style="21" customWidth="1"/>
    <col min="7652" max="7903" width="11.5703125" style="21"/>
    <col min="7904" max="7904" width="51.5703125" style="21" customWidth="1"/>
    <col min="7905" max="7906" width="11.5703125" style="21"/>
    <col min="7907" max="7907" width="12" style="21" customWidth="1"/>
    <col min="7908" max="8159" width="11.5703125" style="21"/>
    <col min="8160" max="8160" width="51.5703125" style="21" customWidth="1"/>
    <col min="8161" max="8162" width="11.5703125" style="21"/>
    <col min="8163" max="8163" width="12" style="21" customWidth="1"/>
    <col min="8164" max="8415" width="11.5703125" style="21"/>
    <col min="8416" max="8416" width="51.5703125" style="21" customWidth="1"/>
    <col min="8417" max="8418" width="11.5703125" style="21"/>
    <col min="8419" max="8419" width="12" style="21" customWidth="1"/>
    <col min="8420" max="8671" width="11.5703125" style="21"/>
    <col min="8672" max="8672" width="51.5703125" style="21" customWidth="1"/>
    <col min="8673" max="8674" width="11.5703125" style="21"/>
    <col min="8675" max="8675" width="12" style="21" customWidth="1"/>
    <col min="8676" max="8927" width="11.5703125" style="21"/>
    <col min="8928" max="8928" width="51.5703125" style="21" customWidth="1"/>
    <col min="8929" max="8930" width="11.5703125" style="21"/>
    <col min="8931" max="8931" width="12" style="21" customWidth="1"/>
    <col min="8932" max="9183" width="11.5703125" style="21"/>
    <col min="9184" max="9184" width="51.5703125" style="21" customWidth="1"/>
    <col min="9185" max="9186" width="11.5703125" style="21"/>
    <col min="9187" max="9187" width="12" style="21" customWidth="1"/>
    <col min="9188" max="9439" width="11.5703125" style="21"/>
    <col min="9440" max="9440" width="51.5703125" style="21" customWidth="1"/>
    <col min="9441" max="9442" width="11.5703125" style="21"/>
    <col min="9443" max="9443" width="12" style="21" customWidth="1"/>
    <col min="9444" max="9695" width="11.5703125" style="21"/>
    <col min="9696" max="9696" width="51.5703125" style="21" customWidth="1"/>
    <col min="9697" max="9698" width="11.5703125" style="21"/>
    <col min="9699" max="9699" width="12" style="21" customWidth="1"/>
    <col min="9700" max="9951" width="11.5703125" style="21"/>
    <col min="9952" max="9952" width="51.5703125" style="21" customWidth="1"/>
    <col min="9953" max="9954" width="11.5703125" style="21"/>
    <col min="9955" max="9955" width="12" style="21" customWidth="1"/>
    <col min="9956" max="10207" width="11.5703125" style="21"/>
    <col min="10208" max="10208" width="51.5703125" style="21" customWidth="1"/>
    <col min="10209" max="10210" width="11.5703125" style="21"/>
    <col min="10211" max="10211" width="12" style="21" customWidth="1"/>
    <col min="10212" max="10463" width="11.5703125" style="21"/>
    <col min="10464" max="10464" width="51.5703125" style="21" customWidth="1"/>
    <col min="10465" max="10466" width="11.5703125" style="21"/>
    <col min="10467" max="10467" width="12" style="21" customWidth="1"/>
    <col min="10468" max="10719" width="11.5703125" style="21"/>
    <col min="10720" max="10720" width="51.5703125" style="21" customWidth="1"/>
    <col min="10721" max="10722" width="11.5703125" style="21"/>
    <col min="10723" max="10723" width="12" style="21" customWidth="1"/>
    <col min="10724" max="10975" width="11.5703125" style="21"/>
    <col min="10976" max="10976" width="51.5703125" style="21" customWidth="1"/>
    <col min="10977" max="10978" width="11.5703125" style="21"/>
    <col min="10979" max="10979" width="12" style="21" customWidth="1"/>
    <col min="10980" max="11231" width="11.5703125" style="21"/>
    <col min="11232" max="11232" width="51.5703125" style="21" customWidth="1"/>
    <col min="11233" max="11234" width="11.5703125" style="21"/>
    <col min="11235" max="11235" width="12" style="21" customWidth="1"/>
    <col min="11236" max="11487" width="11.5703125" style="21"/>
    <col min="11488" max="11488" width="51.5703125" style="21" customWidth="1"/>
    <col min="11489" max="11490" width="11.5703125" style="21"/>
    <col min="11491" max="11491" width="12" style="21" customWidth="1"/>
    <col min="11492" max="11743" width="11.5703125" style="21"/>
    <col min="11744" max="11744" width="51.5703125" style="21" customWidth="1"/>
    <col min="11745" max="11746" width="11.5703125" style="21"/>
    <col min="11747" max="11747" width="12" style="21" customWidth="1"/>
    <col min="11748" max="11999" width="11.5703125" style="21"/>
    <col min="12000" max="12000" width="51.5703125" style="21" customWidth="1"/>
    <col min="12001" max="12002" width="11.5703125" style="21"/>
    <col min="12003" max="12003" width="12" style="21" customWidth="1"/>
    <col min="12004" max="12255" width="11.5703125" style="21"/>
    <col min="12256" max="12256" width="51.5703125" style="21" customWidth="1"/>
    <col min="12257" max="12258" width="11.5703125" style="21"/>
    <col min="12259" max="12259" width="12" style="21" customWidth="1"/>
    <col min="12260" max="12511" width="11.5703125" style="21"/>
    <col min="12512" max="12512" width="51.5703125" style="21" customWidth="1"/>
    <col min="12513" max="12514" width="11.5703125" style="21"/>
    <col min="12515" max="12515" width="12" style="21" customWidth="1"/>
    <col min="12516" max="12767" width="11.5703125" style="21"/>
    <col min="12768" max="12768" width="51.5703125" style="21" customWidth="1"/>
    <col min="12769" max="12770" width="11.5703125" style="21"/>
    <col min="12771" max="12771" width="12" style="21" customWidth="1"/>
    <col min="12772" max="13023" width="11.5703125" style="21"/>
    <col min="13024" max="13024" width="51.5703125" style="21" customWidth="1"/>
    <col min="13025" max="13026" width="11.5703125" style="21"/>
    <col min="13027" max="13027" width="12" style="21" customWidth="1"/>
    <col min="13028" max="13279" width="11.5703125" style="21"/>
    <col min="13280" max="13280" width="51.5703125" style="21" customWidth="1"/>
    <col min="13281" max="13282" width="11.5703125" style="21"/>
    <col min="13283" max="13283" width="12" style="21" customWidth="1"/>
    <col min="13284" max="13535" width="11.5703125" style="21"/>
    <col min="13536" max="13536" width="51.5703125" style="21" customWidth="1"/>
    <col min="13537" max="13538" width="11.5703125" style="21"/>
    <col min="13539" max="13539" width="12" style="21" customWidth="1"/>
    <col min="13540" max="13791" width="11.5703125" style="21"/>
    <col min="13792" max="13792" width="51.5703125" style="21" customWidth="1"/>
    <col min="13793" max="13794" width="11.5703125" style="21"/>
    <col min="13795" max="13795" width="12" style="21" customWidth="1"/>
    <col min="13796" max="14047" width="11.5703125" style="21"/>
    <col min="14048" max="14048" width="51.5703125" style="21" customWidth="1"/>
    <col min="14049" max="14050" width="11.5703125" style="21"/>
    <col min="14051" max="14051" width="12" style="21" customWidth="1"/>
    <col min="14052" max="14303" width="11.5703125" style="21"/>
    <col min="14304" max="14304" width="51.5703125" style="21" customWidth="1"/>
    <col min="14305" max="14306" width="11.5703125" style="21"/>
    <col min="14307" max="14307" width="12" style="21" customWidth="1"/>
    <col min="14308" max="14559" width="11.5703125" style="21"/>
    <col min="14560" max="14560" width="51.5703125" style="21" customWidth="1"/>
    <col min="14561" max="14562" width="11.5703125" style="21"/>
    <col min="14563" max="14563" width="12" style="21" customWidth="1"/>
    <col min="14564" max="14815" width="11.5703125" style="21"/>
    <col min="14816" max="14816" width="51.5703125" style="21" customWidth="1"/>
    <col min="14817" max="14818" width="11.5703125" style="21"/>
    <col min="14819" max="14819" width="12" style="21" customWidth="1"/>
    <col min="14820" max="15071" width="11.5703125" style="21"/>
    <col min="15072" max="15072" width="51.5703125" style="21" customWidth="1"/>
    <col min="15073" max="15074" width="11.5703125" style="21"/>
    <col min="15075" max="15075" width="12" style="21" customWidth="1"/>
    <col min="15076" max="15327" width="11.5703125" style="21"/>
    <col min="15328" max="15328" width="51.5703125" style="21" customWidth="1"/>
    <col min="15329" max="15330" width="11.5703125" style="21"/>
    <col min="15331" max="15331" width="12" style="21" customWidth="1"/>
    <col min="15332" max="15583" width="11.5703125" style="21"/>
    <col min="15584" max="15584" width="51.5703125" style="21" customWidth="1"/>
    <col min="15585" max="15586" width="11.5703125" style="21"/>
    <col min="15587" max="15587" width="12" style="21" customWidth="1"/>
    <col min="15588" max="15839" width="11.5703125" style="21"/>
    <col min="15840" max="15840" width="51.5703125" style="21" customWidth="1"/>
    <col min="15841" max="15842" width="11.5703125" style="21"/>
    <col min="15843" max="15843" width="12" style="21" customWidth="1"/>
    <col min="15844" max="16095" width="11.5703125" style="21"/>
    <col min="16096" max="16096" width="51.5703125" style="21" customWidth="1"/>
    <col min="16097" max="16098" width="11.5703125" style="21"/>
    <col min="16099" max="16099" width="12" style="21" customWidth="1"/>
    <col min="16100" max="16384" width="11.5703125" style="21"/>
  </cols>
  <sheetData>
    <row r="1" spans="1:11" ht="75" customHeight="1" x14ac:dyDescent="0.25">
      <c r="A1" s="220"/>
      <c r="B1" s="220"/>
      <c r="C1" s="220"/>
      <c r="D1" s="220"/>
      <c r="E1" s="220"/>
      <c r="F1" s="220"/>
    </row>
    <row r="2" spans="1:11" s="22" customFormat="1" ht="15" customHeight="1" x14ac:dyDescent="0.25">
      <c r="A2" s="212" t="str">
        <f>+[1]Contents!A2</f>
        <v>Statistics about corporate insolvency in Australia</v>
      </c>
      <c r="B2" s="212"/>
      <c r="C2" s="212"/>
      <c r="D2" s="212"/>
      <c r="E2" s="212"/>
      <c r="F2" s="212"/>
    </row>
    <row r="3" spans="1:11" s="22" customFormat="1" ht="24.95" customHeight="1" x14ac:dyDescent="0.25">
      <c r="A3" s="213" t="str">
        <f>Contents!A3</f>
        <v>Released: December 2025</v>
      </c>
      <c r="B3" s="213"/>
      <c r="C3" s="213"/>
      <c r="D3" s="213"/>
      <c r="E3" s="213"/>
      <c r="F3" s="213"/>
      <c r="G3" s="213"/>
      <c r="H3" s="213"/>
      <c r="I3" s="213"/>
      <c r="J3" s="213"/>
      <c r="K3" s="213"/>
    </row>
    <row r="4" spans="1:11" s="22" customFormat="1" ht="26.25" customHeight="1" x14ac:dyDescent="0.25">
      <c r="A4" s="211" t="s">
        <v>4</v>
      </c>
      <c r="B4" s="211"/>
      <c r="C4" s="211"/>
      <c r="D4" s="211"/>
      <c r="E4" s="211"/>
      <c r="F4" s="211"/>
    </row>
    <row r="5" spans="1:11" s="22" customFormat="1" ht="15" customHeight="1" x14ac:dyDescent="0.25">
      <c r="A5" s="2"/>
      <c r="B5" s="214" t="s">
        <v>89</v>
      </c>
      <c r="C5" s="214"/>
      <c r="D5" s="214"/>
      <c r="E5" s="214"/>
      <c r="F5" s="214"/>
    </row>
    <row r="6" spans="1:11" s="22" customFormat="1" ht="27.75" customHeight="1" x14ac:dyDescent="0.25">
      <c r="A6" s="86" t="s">
        <v>44</v>
      </c>
      <c r="B6" s="9" t="s">
        <v>90</v>
      </c>
      <c r="C6" s="9" t="s">
        <v>91</v>
      </c>
      <c r="D6" s="9" t="s">
        <v>92</v>
      </c>
      <c r="E6" s="9" t="s">
        <v>93</v>
      </c>
      <c r="F6" s="47" t="s">
        <v>94</v>
      </c>
      <c r="G6" s="9"/>
    </row>
    <row r="7" spans="1:11" s="22" customFormat="1" x14ac:dyDescent="0.25">
      <c r="A7" s="215" t="s">
        <v>55</v>
      </c>
      <c r="B7" s="215"/>
      <c r="C7" s="215"/>
      <c r="D7" s="215"/>
      <c r="E7" s="215"/>
      <c r="F7" s="215"/>
      <c r="G7" s="9"/>
    </row>
    <row r="8" spans="1:11" s="22" customFormat="1" x14ac:dyDescent="0.25">
      <c r="A8" s="64" t="s">
        <v>56</v>
      </c>
      <c r="B8" s="10">
        <v>850</v>
      </c>
      <c r="C8" s="10">
        <v>1457</v>
      </c>
      <c r="D8" s="10">
        <v>995</v>
      </c>
      <c r="E8" s="10">
        <v>1346</v>
      </c>
      <c r="F8" s="11">
        <v>4648</v>
      </c>
      <c r="G8" s="10"/>
    </row>
    <row r="9" spans="1:11" s="22" customFormat="1" x14ac:dyDescent="0.25">
      <c r="A9" s="64" t="s">
        <v>61</v>
      </c>
      <c r="B9" s="10">
        <v>1079</v>
      </c>
      <c r="C9" s="10">
        <v>1886</v>
      </c>
      <c r="D9" s="10">
        <v>1247</v>
      </c>
      <c r="E9" s="10">
        <v>1573</v>
      </c>
      <c r="F9" s="11">
        <v>5785</v>
      </c>
      <c r="G9" s="10"/>
    </row>
    <row r="10" spans="1:11" s="22" customFormat="1" x14ac:dyDescent="0.25">
      <c r="A10" s="64" t="s">
        <v>62</v>
      </c>
      <c r="B10" s="10">
        <v>1127</v>
      </c>
      <c r="C10" s="10">
        <v>2164</v>
      </c>
      <c r="D10" s="10">
        <v>1602</v>
      </c>
      <c r="E10" s="10">
        <v>1972</v>
      </c>
      <c r="F10" s="11">
        <v>6865</v>
      </c>
      <c r="G10" s="10"/>
    </row>
    <row r="11" spans="1:11" s="22" customFormat="1" x14ac:dyDescent="0.25">
      <c r="A11" s="64" t="s">
        <v>63</v>
      </c>
      <c r="B11" s="10">
        <v>1045</v>
      </c>
      <c r="C11" s="10">
        <v>2167</v>
      </c>
      <c r="D11" s="10">
        <v>1714</v>
      </c>
      <c r="E11" s="10">
        <v>2007</v>
      </c>
      <c r="F11" s="11">
        <v>6933</v>
      </c>
      <c r="G11" s="10"/>
      <c r="K11" s="92"/>
    </row>
    <row r="12" spans="1:11" s="22" customFormat="1" x14ac:dyDescent="0.25">
      <c r="A12" s="64" t="s">
        <v>64</v>
      </c>
      <c r="B12" s="10">
        <v>963</v>
      </c>
      <c r="C12" s="10">
        <v>3138</v>
      </c>
      <c r="D12" s="10">
        <v>1910</v>
      </c>
      <c r="E12" s="10">
        <v>1722</v>
      </c>
      <c r="F12" s="11">
        <v>7733</v>
      </c>
      <c r="G12" s="10"/>
      <c r="K12" s="92"/>
    </row>
    <row r="13" spans="1:11" s="22" customFormat="1" x14ac:dyDescent="0.25">
      <c r="A13" s="64" t="s">
        <v>65</v>
      </c>
      <c r="B13" s="10">
        <v>982</v>
      </c>
      <c r="C13" s="10">
        <v>3084</v>
      </c>
      <c r="D13" s="10">
        <v>2016</v>
      </c>
      <c r="E13" s="10">
        <v>1821</v>
      </c>
      <c r="F13" s="11">
        <v>7903</v>
      </c>
      <c r="G13" s="10"/>
      <c r="K13" s="92"/>
    </row>
    <row r="14" spans="1:11" s="22" customFormat="1" x14ac:dyDescent="0.25">
      <c r="A14" s="64" t="s">
        <v>66</v>
      </c>
      <c r="B14" s="10">
        <v>1002</v>
      </c>
      <c r="C14" s="10">
        <v>3099</v>
      </c>
      <c r="D14" s="10">
        <v>2119</v>
      </c>
      <c r="E14" s="10">
        <v>1834</v>
      </c>
      <c r="F14" s="11">
        <f>SUM(B14:E14)</f>
        <v>8054</v>
      </c>
      <c r="G14" s="10"/>
      <c r="K14" s="92"/>
    </row>
    <row r="15" spans="1:11" s="22" customFormat="1" x14ac:dyDescent="0.25">
      <c r="A15" s="64" t="s">
        <v>69</v>
      </c>
      <c r="B15" s="10">
        <v>1391</v>
      </c>
      <c r="C15" s="10">
        <v>3793</v>
      </c>
      <c r="D15" s="10">
        <v>2644</v>
      </c>
      <c r="E15" s="10">
        <v>2246</v>
      </c>
      <c r="F15" s="11">
        <f>SUM(B15:E15)</f>
        <v>10074</v>
      </c>
      <c r="G15" s="10"/>
    </row>
    <row r="16" spans="1:11" s="22" customFormat="1" x14ac:dyDescent="0.25">
      <c r="A16" s="64" t="s">
        <v>70</v>
      </c>
      <c r="B16" s="10">
        <v>1284</v>
      </c>
      <c r="C16" s="10">
        <v>3940</v>
      </c>
      <c r="D16" s="10">
        <v>2389</v>
      </c>
      <c r="E16" s="10">
        <v>1641</v>
      </c>
      <c r="F16" s="11">
        <f>SUM(B16:E16)</f>
        <v>9254</v>
      </c>
      <c r="G16" s="10"/>
    </row>
    <row r="17" spans="1:7" s="22" customFormat="1" x14ac:dyDescent="0.25">
      <c r="A17" s="64" t="s">
        <v>71</v>
      </c>
      <c r="B17" s="10">
        <v>1326</v>
      </c>
      <c r="C17" s="10">
        <v>3885</v>
      </c>
      <c r="D17" s="10">
        <v>2540</v>
      </c>
      <c r="E17" s="10">
        <v>1708</v>
      </c>
      <c r="F17" s="11">
        <v>9459</v>
      </c>
      <c r="G17" s="10"/>
    </row>
    <row r="18" spans="1:7" s="22" customFormat="1" x14ac:dyDescent="0.25">
      <c r="A18" s="64" t="s">
        <v>72</v>
      </c>
      <c r="B18" s="10">
        <v>1172</v>
      </c>
      <c r="C18" s="10">
        <v>3494</v>
      </c>
      <c r="D18" s="10">
        <v>2087</v>
      </c>
      <c r="E18" s="10">
        <v>1601</v>
      </c>
      <c r="F18" s="11">
        <f t="shared" ref="F18:F24" si="0">SUM(B18:E18)</f>
        <v>8354</v>
      </c>
      <c r="G18" s="10"/>
    </row>
    <row r="19" spans="1:7" s="22" customFormat="1" x14ac:dyDescent="0.25">
      <c r="A19" s="64" t="s">
        <v>73</v>
      </c>
      <c r="B19" s="10">
        <v>1355</v>
      </c>
      <c r="C19" s="10">
        <v>4247</v>
      </c>
      <c r="D19" s="10">
        <v>2482</v>
      </c>
      <c r="E19" s="10">
        <v>1381</v>
      </c>
      <c r="F19" s="11">
        <f t="shared" si="0"/>
        <v>9465</v>
      </c>
      <c r="G19" s="10"/>
    </row>
    <row r="20" spans="1:7" s="22" customFormat="1" x14ac:dyDescent="0.25">
      <c r="A20" s="64" t="s">
        <v>74</v>
      </c>
      <c r="B20" s="10">
        <v>970</v>
      </c>
      <c r="C20" s="10">
        <v>3420</v>
      </c>
      <c r="D20" s="10">
        <v>2155</v>
      </c>
      <c r="E20" s="10">
        <v>1220</v>
      </c>
      <c r="F20" s="11">
        <f t="shared" si="0"/>
        <v>7765</v>
      </c>
      <c r="G20" s="10"/>
    </row>
    <row r="21" spans="1:7" s="22" customFormat="1" x14ac:dyDescent="0.25">
      <c r="A21" s="64" t="s">
        <v>75</v>
      </c>
      <c r="B21" s="10">
        <v>957</v>
      </c>
      <c r="C21" s="10">
        <v>4164</v>
      </c>
      <c r="D21" s="10">
        <v>1615</v>
      </c>
      <c r="E21" s="10">
        <v>877</v>
      </c>
      <c r="F21" s="11">
        <f t="shared" si="0"/>
        <v>7613</v>
      </c>
      <c r="G21" s="10"/>
    </row>
    <row r="22" spans="1:7" s="22" customFormat="1" x14ac:dyDescent="0.25">
      <c r="A22" s="64" t="s">
        <v>76</v>
      </c>
      <c r="B22" s="10">
        <v>917</v>
      </c>
      <c r="C22" s="10">
        <v>4534</v>
      </c>
      <c r="D22" s="10">
        <v>1346</v>
      </c>
      <c r="E22" s="10">
        <v>701</v>
      </c>
      <c r="F22" s="11">
        <f t="shared" si="0"/>
        <v>7498</v>
      </c>
      <c r="G22" s="10"/>
    </row>
    <row r="23" spans="1:7" s="22" customFormat="1" x14ac:dyDescent="0.25">
      <c r="A23" s="23" t="s">
        <v>77</v>
      </c>
      <c r="B23" s="10">
        <v>697</v>
      </c>
      <c r="C23" s="10">
        <v>3570</v>
      </c>
      <c r="D23" s="10">
        <v>1114</v>
      </c>
      <c r="E23" s="10">
        <v>472</v>
      </c>
      <c r="F23" s="11">
        <f t="shared" si="0"/>
        <v>5853</v>
      </c>
      <c r="G23" s="10"/>
    </row>
    <row r="24" spans="1:7" s="22" customFormat="1" x14ac:dyDescent="0.25">
      <c r="A24" s="23" t="s">
        <v>95</v>
      </c>
      <c r="B24" s="10">
        <v>235</v>
      </c>
      <c r="C24" s="10">
        <v>1002</v>
      </c>
      <c r="D24" s="10">
        <v>339</v>
      </c>
      <c r="E24" s="10">
        <v>162</v>
      </c>
      <c r="F24" s="11">
        <f t="shared" si="0"/>
        <v>1738</v>
      </c>
      <c r="G24" s="10"/>
    </row>
    <row r="25" spans="1:7" s="22" customFormat="1" x14ac:dyDescent="0.25">
      <c r="A25" s="64" t="s">
        <v>96</v>
      </c>
      <c r="B25" s="10">
        <v>578</v>
      </c>
      <c r="C25" s="10">
        <v>2452</v>
      </c>
      <c r="D25" s="10">
        <v>815</v>
      </c>
      <c r="E25" s="10">
        <v>533</v>
      </c>
      <c r="F25" s="11">
        <f>SUM(B25:E25)</f>
        <v>4378</v>
      </c>
      <c r="G25" s="10"/>
    </row>
    <row r="26" spans="1:7" s="22" customFormat="1" x14ac:dyDescent="0.25">
      <c r="A26" s="64" t="s">
        <v>97</v>
      </c>
      <c r="B26" s="10">
        <v>597</v>
      </c>
      <c r="C26" s="10">
        <v>2494</v>
      </c>
      <c r="D26" s="10">
        <v>689</v>
      </c>
      <c r="E26" s="10">
        <v>284</v>
      </c>
      <c r="F26" s="11">
        <f>SUM(B26:E26)</f>
        <v>4064</v>
      </c>
      <c r="G26" s="10"/>
    </row>
    <row r="27" spans="1:7" s="22" customFormat="1" x14ac:dyDescent="0.25">
      <c r="A27" s="64" t="s">
        <v>98</v>
      </c>
      <c r="B27" s="10">
        <v>823</v>
      </c>
      <c r="C27" s="10">
        <v>3349</v>
      </c>
      <c r="D27" s="10">
        <v>915</v>
      </c>
      <c r="E27" s="10">
        <v>353</v>
      </c>
      <c r="F27" s="11">
        <f>SUM(B27:E27)</f>
        <v>5440</v>
      </c>
      <c r="G27" s="10"/>
    </row>
    <row r="28" spans="1:7" s="22" customFormat="1" x14ac:dyDescent="0.25">
      <c r="A28" s="64" t="s">
        <v>99</v>
      </c>
      <c r="B28" s="10">
        <v>906</v>
      </c>
      <c r="C28" s="10">
        <v>4254</v>
      </c>
      <c r="D28" s="10">
        <v>1462</v>
      </c>
      <c r="E28" s="10">
        <v>478</v>
      </c>
      <c r="F28" s="11">
        <f>SUM(B28:E28)</f>
        <v>7100</v>
      </c>
      <c r="G28" s="10"/>
    </row>
    <row r="29" spans="1:7" s="22" customFormat="1" x14ac:dyDescent="0.25">
      <c r="A29" s="64" t="s">
        <v>479</v>
      </c>
      <c r="B29" s="10">
        <v>1084</v>
      </c>
      <c r="C29" s="10">
        <v>6060</v>
      </c>
      <c r="D29" s="10">
        <v>1727</v>
      </c>
      <c r="E29" s="10">
        <v>714</v>
      </c>
      <c r="F29" s="11">
        <f>SUM(B29:E29)</f>
        <v>9585</v>
      </c>
      <c r="G29" s="10"/>
    </row>
    <row r="30" spans="1:7" s="22" customFormat="1" x14ac:dyDescent="0.25">
      <c r="A30" s="221" t="s">
        <v>100</v>
      </c>
      <c r="B30" s="209"/>
      <c r="C30" s="209"/>
      <c r="D30" s="209"/>
      <c r="E30" s="209"/>
      <c r="F30" s="209"/>
      <c r="G30" s="10"/>
    </row>
    <row r="31" spans="1:7" s="22" customFormat="1" x14ac:dyDescent="0.25">
      <c r="A31" s="64" t="s">
        <v>56</v>
      </c>
      <c r="B31" s="24">
        <v>0.18287435456110199</v>
      </c>
      <c r="C31" s="24">
        <v>0.31346815834767644</v>
      </c>
      <c r="D31" s="24">
        <v>0.21407056798623064</v>
      </c>
      <c r="E31" s="24">
        <v>0.2895869191049914</v>
      </c>
      <c r="F31" s="25">
        <v>1</v>
      </c>
      <c r="G31" s="10"/>
    </row>
    <row r="32" spans="1:7" s="22" customFormat="1" x14ac:dyDescent="0.25">
      <c r="A32" s="64" t="s">
        <v>61</v>
      </c>
      <c r="B32" s="24">
        <v>0.18651685393258427</v>
      </c>
      <c r="C32" s="24">
        <v>0.32601555747623162</v>
      </c>
      <c r="D32" s="24">
        <v>0.21555747623163354</v>
      </c>
      <c r="E32" s="24">
        <v>0.27191011235955054</v>
      </c>
      <c r="F32" s="25">
        <v>1</v>
      </c>
      <c r="G32" s="10"/>
    </row>
    <row r="33" spans="1:7" s="22" customFormat="1" x14ac:dyDescent="0.25">
      <c r="A33" s="64" t="s">
        <v>62</v>
      </c>
      <c r="B33" s="24">
        <v>0.16416605972323378</v>
      </c>
      <c r="C33" s="24">
        <v>0.31522214129643117</v>
      </c>
      <c r="D33" s="24">
        <v>0.2333576110706482</v>
      </c>
      <c r="E33" s="24">
        <v>0.28725418790968682</v>
      </c>
      <c r="F33" s="25">
        <v>1</v>
      </c>
      <c r="G33" s="10"/>
    </row>
    <row r="34" spans="1:7" s="22" customFormat="1" x14ac:dyDescent="0.25">
      <c r="A34" s="64" t="s">
        <v>63</v>
      </c>
      <c r="B34" s="24">
        <v>0.15072840040386556</v>
      </c>
      <c r="C34" s="24">
        <v>0.31256310399538439</v>
      </c>
      <c r="D34" s="24">
        <v>0.24722342420308668</v>
      </c>
      <c r="E34" s="24">
        <v>0.28948507139766333</v>
      </c>
      <c r="F34" s="25">
        <v>1</v>
      </c>
      <c r="G34" s="10"/>
    </row>
    <row r="35" spans="1:7" s="22" customFormat="1" x14ac:dyDescent="0.25">
      <c r="A35" s="64" t="s">
        <v>64</v>
      </c>
      <c r="B35" s="24">
        <v>0.12453122979438769</v>
      </c>
      <c r="C35" s="24">
        <v>0.40579335316177423</v>
      </c>
      <c r="D35" s="24">
        <v>0.24699340488814173</v>
      </c>
      <c r="E35" s="24">
        <v>0.22268201215569636</v>
      </c>
      <c r="F35" s="25">
        <v>1</v>
      </c>
      <c r="G35" s="10"/>
    </row>
    <row r="36" spans="1:7" s="22" customFormat="1" x14ac:dyDescent="0.25">
      <c r="A36" s="64" t="s">
        <v>65</v>
      </c>
      <c r="B36" s="24">
        <v>0.12425661141338733</v>
      </c>
      <c r="C36" s="24">
        <v>0.39023155763634065</v>
      </c>
      <c r="D36" s="24">
        <v>0.25509300265721879</v>
      </c>
      <c r="E36" s="24">
        <v>0.23041882829305327</v>
      </c>
      <c r="F36" s="25">
        <v>1</v>
      </c>
      <c r="G36" s="10"/>
    </row>
    <row r="37" spans="1:7" s="22" customFormat="1" x14ac:dyDescent="0.25">
      <c r="A37" s="64" t="s">
        <v>66</v>
      </c>
      <c r="B37" s="24">
        <f t="shared" ref="B37:E52" si="1">B14/$F14</f>
        <v>0.12441023094114725</v>
      </c>
      <c r="C37" s="24">
        <f t="shared" si="1"/>
        <v>0.38477775018624288</v>
      </c>
      <c r="D37" s="24">
        <f t="shared" si="1"/>
        <v>0.26309908120188724</v>
      </c>
      <c r="E37" s="24">
        <f t="shared" si="1"/>
        <v>0.22771293767072262</v>
      </c>
      <c r="F37" s="25">
        <f>SUM(B37:E37)</f>
        <v>1</v>
      </c>
      <c r="G37" s="10"/>
    </row>
    <row r="38" spans="1:7" s="22" customFormat="1" x14ac:dyDescent="0.25">
      <c r="A38" s="64" t="s">
        <v>69</v>
      </c>
      <c r="B38" s="24">
        <f t="shared" si="1"/>
        <v>0.13807822116339091</v>
      </c>
      <c r="C38" s="24">
        <f t="shared" si="1"/>
        <v>0.37651379789557277</v>
      </c>
      <c r="D38" s="24">
        <f t="shared" si="1"/>
        <v>0.26245781218979553</v>
      </c>
      <c r="E38" s="24">
        <f t="shared" si="1"/>
        <v>0.22295016875124082</v>
      </c>
      <c r="F38" s="25">
        <f>SUM(B38:E38)</f>
        <v>1</v>
      </c>
      <c r="G38" s="10"/>
    </row>
    <row r="39" spans="1:7" s="22" customFormat="1" x14ac:dyDescent="0.25">
      <c r="A39" s="64" t="s">
        <v>70</v>
      </c>
      <c r="B39" s="24">
        <f t="shared" si="1"/>
        <v>0.13875081046034146</v>
      </c>
      <c r="C39" s="24">
        <f t="shared" si="1"/>
        <v>0.4257618327209855</v>
      </c>
      <c r="D39" s="24">
        <f t="shared" si="1"/>
        <v>0.25815863410417117</v>
      </c>
      <c r="E39" s="24">
        <f t="shared" si="1"/>
        <v>0.17732872271450184</v>
      </c>
      <c r="F39" s="25">
        <f>SUM(B39:E39)</f>
        <v>1</v>
      </c>
      <c r="G39" s="10"/>
    </row>
    <row r="40" spans="1:7" s="22" customFormat="1" x14ac:dyDescent="0.25">
      <c r="A40" s="64" t="s">
        <v>71</v>
      </c>
      <c r="B40" s="24">
        <f t="shared" si="1"/>
        <v>0.14018395179194418</v>
      </c>
      <c r="C40" s="24">
        <f t="shared" si="1"/>
        <v>0.41071994925467809</v>
      </c>
      <c r="D40" s="24">
        <f t="shared" si="1"/>
        <v>0.26852732847023997</v>
      </c>
      <c r="E40" s="24">
        <f t="shared" si="1"/>
        <v>0.18056877048313774</v>
      </c>
      <c r="F40" s="25">
        <f t="shared" ref="F40:F52" si="2">F17/$F17</f>
        <v>1</v>
      </c>
      <c r="G40" s="10"/>
    </row>
    <row r="41" spans="1:7" s="22" customFormat="1" x14ac:dyDescent="0.25">
      <c r="A41" s="64" t="s">
        <v>72</v>
      </c>
      <c r="B41" s="24">
        <f t="shared" si="1"/>
        <v>0.14029207565238208</v>
      </c>
      <c r="C41" s="24">
        <f t="shared" si="1"/>
        <v>0.41824275796025856</v>
      </c>
      <c r="D41" s="24">
        <f t="shared" si="1"/>
        <v>0.24982044529566674</v>
      </c>
      <c r="E41" s="24">
        <f t="shared" si="1"/>
        <v>0.19164472109169262</v>
      </c>
      <c r="F41" s="25">
        <f t="shared" si="2"/>
        <v>1</v>
      </c>
      <c r="G41" s="10"/>
    </row>
    <row r="42" spans="1:7" s="22" customFormat="1" x14ac:dyDescent="0.25">
      <c r="A42" s="64" t="s">
        <v>73</v>
      </c>
      <c r="B42" s="24">
        <f t="shared" si="1"/>
        <v>0.14315900686740624</v>
      </c>
      <c r="C42" s="24">
        <f t="shared" si="1"/>
        <v>0.44870575805599577</v>
      </c>
      <c r="D42" s="24">
        <f t="shared" si="1"/>
        <v>0.26222926571579502</v>
      </c>
      <c r="E42" s="24">
        <f t="shared" si="1"/>
        <v>0.14590596936080297</v>
      </c>
      <c r="F42" s="25">
        <f t="shared" si="2"/>
        <v>1</v>
      </c>
      <c r="G42" s="10"/>
    </row>
    <row r="43" spans="1:7" s="22" customFormat="1" x14ac:dyDescent="0.25">
      <c r="A43" s="64" t="s">
        <v>74</v>
      </c>
      <c r="B43" s="24">
        <f t="shared" si="1"/>
        <v>0.12491951062459755</v>
      </c>
      <c r="C43" s="24">
        <f t="shared" si="1"/>
        <v>0.44043786220218933</v>
      </c>
      <c r="D43" s="24">
        <f t="shared" si="1"/>
        <v>0.27752736638763681</v>
      </c>
      <c r="E43" s="24">
        <f t="shared" si="1"/>
        <v>0.15711526078557631</v>
      </c>
      <c r="F43" s="25">
        <f t="shared" si="2"/>
        <v>1</v>
      </c>
      <c r="G43" s="10"/>
    </row>
    <row r="44" spans="1:7" s="22" customFormat="1" x14ac:dyDescent="0.25">
      <c r="A44" s="64" t="s">
        <v>75</v>
      </c>
      <c r="B44" s="24">
        <f t="shared" si="1"/>
        <v>0.12570602916064627</v>
      </c>
      <c r="C44" s="24">
        <f t="shared" si="1"/>
        <v>0.54695914882437935</v>
      </c>
      <c r="D44" s="24">
        <f t="shared" si="1"/>
        <v>0.21213713384999344</v>
      </c>
      <c r="E44" s="24">
        <f t="shared" si="1"/>
        <v>0.11519768816498095</v>
      </c>
      <c r="F44" s="25">
        <f t="shared" si="2"/>
        <v>1</v>
      </c>
      <c r="G44" s="10"/>
    </row>
    <row r="45" spans="1:7" s="22" customFormat="1" x14ac:dyDescent="0.25">
      <c r="A45" s="64" t="s">
        <v>76</v>
      </c>
      <c r="B45" s="24">
        <f t="shared" si="1"/>
        <v>0.12229927980794879</v>
      </c>
      <c r="C45" s="24">
        <f t="shared" si="1"/>
        <v>0.60469458522272601</v>
      </c>
      <c r="D45" s="24">
        <f t="shared" si="1"/>
        <v>0.17951453720992264</v>
      </c>
      <c r="E45" s="24">
        <f t="shared" si="1"/>
        <v>9.3491597759402509E-2</v>
      </c>
      <c r="F45" s="25">
        <f t="shared" si="2"/>
        <v>1</v>
      </c>
      <c r="G45" s="10"/>
    </row>
    <row r="46" spans="1:7" s="22" customFormat="1" x14ac:dyDescent="0.25">
      <c r="A46" s="23" t="s">
        <v>77</v>
      </c>
      <c r="B46" s="24">
        <f t="shared" si="1"/>
        <v>0.11908423030924312</v>
      </c>
      <c r="C46" s="24">
        <f t="shared" si="1"/>
        <v>0.6099436186570989</v>
      </c>
      <c r="D46" s="24">
        <f t="shared" si="1"/>
        <v>0.19032974542969416</v>
      </c>
      <c r="E46" s="24">
        <f t="shared" si="1"/>
        <v>8.0642405603963782E-2</v>
      </c>
      <c r="F46" s="25">
        <f t="shared" si="2"/>
        <v>1</v>
      </c>
      <c r="G46" s="10"/>
    </row>
    <row r="47" spans="1:7" s="22" customFormat="1" x14ac:dyDescent="0.25">
      <c r="A47" s="23" t="s">
        <v>95</v>
      </c>
      <c r="B47" s="24">
        <f t="shared" si="1"/>
        <v>0.13521288837744533</v>
      </c>
      <c r="C47" s="24">
        <f t="shared" si="1"/>
        <v>0.57652474108170315</v>
      </c>
      <c r="D47" s="24">
        <f t="shared" si="1"/>
        <v>0.19505178365937859</v>
      </c>
      <c r="E47" s="24">
        <f t="shared" si="1"/>
        <v>9.3210586881472962E-2</v>
      </c>
      <c r="F47" s="25">
        <f t="shared" si="2"/>
        <v>1</v>
      </c>
      <c r="G47" s="10"/>
    </row>
    <row r="48" spans="1:7" s="22" customFormat="1" x14ac:dyDescent="0.25">
      <c r="A48" s="64" t="s">
        <v>96</v>
      </c>
      <c r="B48" s="24">
        <f t="shared" si="1"/>
        <v>0.13202375513933304</v>
      </c>
      <c r="C48" s="24">
        <f t="shared" si="1"/>
        <v>0.56007309273640937</v>
      </c>
      <c r="D48" s="24">
        <f t="shared" si="1"/>
        <v>0.18615806304248517</v>
      </c>
      <c r="E48" s="24">
        <f t="shared" si="1"/>
        <v>0.12174508908177249</v>
      </c>
      <c r="F48" s="25">
        <f t="shared" si="2"/>
        <v>1</v>
      </c>
      <c r="G48" s="10"/>
    </row>
    <row r="49" spans="1:7" s="22" customFormat="1" x14ac:dyDescent="0.25">
      <c r="A49" s="64" t="s">
        <v>97</v>
      </c>
      <c r="B49" s="24">
        <f t="shared" si="1"/>
        <v>0.14689960629921259</v>
      </c>
      <c r="C49" s="24">
        <f t="shared" si="1"/>
        <v>0.61368110236220474</v>
      </c>
      <c r="D49" s="24">
        <f t="shared" si="1"/>
        <v>0.16953740157480315</v>
      </c>
      <c r="E49" s="24">
        <f t="shared" si="1"/>
        <v>6.9881889763779528E-2</v>
      </c>
      <c r="F49" s="25">
        <f t="shared" si="2"/>
        <v>1</v>
      </c>
      <c r="G49" s="10"/>
    </row>
    <row r="50" spans="1:7" s="22" customFormat="1" x14ac:dyDescent="0.25">
      <c r="A50" s="64" t="s">
        <v>98</v>
      </c>
      <c r="B50" s="24">
        <f t="shared" si="1"/>
        <v>0.15128676470588234</v>
      </c>
      <c r="C50" s="24">
        <f t="shared" si="1"/>
        <v>0.61562499999999998</v>
      </c>
      <c r="D50" s="24">
        <f t="shared" si="1"/>
        <v>0.16819852941176472</v>
      </c>
      <c r="E50" s="24">
        <f t="shared" si="1"/>
        <v>6.4889705882352947E-2</v>
      </c>
      <c r="F50" s="25">
        <f t="shared" si="2"/>
        <v>1</v>
      </c>
      <c r="G50" s="10"/>
    </row>
    <row r="51" spans="1:7" s="22" customFormat="1" x14ac:dyDescent="0.25">
      <c r="A51" s="64" t="s">
        <v>99</v>
      </c>
      <c r="B51" s="24">
        <f t="shared" si="1"/>
        <v>0.12760563380281689</v>
      </c>
      <c r="C51" s="24">
        <f t="shared" si="1"/>
        <v>0.59915492957746475</v>
      </c>
      <c r="D51" s="24">
        <f t="shared" si="1"/>
        <v>0.20591549295774647</v>
      </c>
      <c r="E51" s="24">
        <f t="shared" si="1"/>
        <v>6.7323943661971836E-2</v>
      </c>
      <c r="F51" s="25">
        <f t="shared" si="2"/>
        <v>1</v>
      </c>
      <c r="G51" s="10"/>
    </row>
    <row r="52" spans="1:7" s="22" customFormat="1" x14ac:dyDescent="0.25">
      <c r="A52" s="64" t="s">
        <v>479</v>
      </c>
      <c r="B52" s="24">
        <f t="shared" si="1"/>
        <v>0.11309337506520604</v>
      </c>
      <c r="C52" s="24">
        <f t="shared" si="1"/>
        <v>0.63223787167449141</v>
      </c>
      <c r="D52" s="24">
        <f t="shared" si="1"/>
        <v>0.18017736045905061</v>
      </c>
      <c r="E52" s="24">
        <f t="shared" si="1"/>
        <v>7.4491392801251957E-2</v>
      </c>
      <c r="F52" s="25">
        <f t="shared" si="2"/>
        <v>1</v>
      </c>
      <c r="G52" s="10"/>
    </row>
    <row r="53" spans="1:7" s="22" customFormat="1" x14ac:dyDescent="0.25">
      <c r="A53" s="209" t="s">
        <v>101</v>
      </c>
      <c r="B53" s="209"/>
      <c r="C53" s="209"/>
      <c r="D53" s="209"/>
      <c r="E53" s="209"/>
      <c r="F53" s="209"/>
      <c r="G53" s="10"/>
    </row>
    <row r="54" spans="1:7" s="22" customFormat="1" x14ac:dyDescent="0.25">
      <c r="A54" s="64" t="s">
        <v>61</v>
      </c>
      <c r="B54" s="24">
        <v>3.642499371482727E-3</v>
      </c>
      <c r="C54" s="24">
        <v>1.2547399128555181E-2</v>
      </c>
      <c r="D54" s="24">
        <v>1.4869082454029015E-3</v>
      </c>
      <c r="E54" s="24">
        <v>-1.7676806745440865E-2</v>
      </c>
      <c r="F54" s="25">
        <v>0</v>
      </c>
      <c r="G54" s="10"/>
    </row>
    <row r="55" spans="1:7" s="22" customFormat="1" x14ac:dyDescent="0.25">
      <c r="A55" s="64" t="s">
        <v>62</v>
      </c>
      <c r="B55" s="24">
        <v>-2.2350794209350489E-2</v>
      </c>
      <c r="C55" s="24">
        <v>-1.0793416179800452E-2</v>
      </c>
      <c r="D55" s="24">
        <v>1.7800134839014659E-2</v>
      </c>
      <c r="E55" s="24">
        <v>1.5344075550136282E-2</v>
      </c>
      <c r="F55" s="25">
        <v>0</v>
      </c>
      <c r="G55" s="10"/>
    </row>
    <row r="56" spans="1:7" s="22" customFormat="1" x14ac:dyDescent="0.25">
      <c r="A56" s="64" t="s">
        <v>63</v>
      </c>
      <c r="B56" s="24">
        <v>-1.3437659319368217E-2</v>
      </c>
      <c r="C56" s="24">
        <v>-2.6590373010467738E-3</v>
      </c>
      <c r="D56" s="24">
        <v>1.3865813132438481E-2</v>
      </c>
      <c r="E56" s="24">
        <v>2.2308834879765094E-3</v>
      </c>
      <c r="F56" s="25">
        <v>0</v>
      </c>
      <c r="G56" s="10"/>
    </row>
    <row r="57" spans="1:7" s="22" customFormat="1" x14ac:dyDescent="0.25">
      <c r="A57" s="64" t="s">
        <v>64</v>
      </c>
      <c r="B57" s="24">
        <v>-2.6197170609477877E-2</v>
      </c>
      <c r="C57" s="24">
        <v>9.3230249166389834E-2</v>
      </c>
      <c r="D57" s="24">
        <v>-2.3001931494495698E-4</v>
      </c>
      <c r="E57" s="24">
        <v>-6.6803059241966972E-2</v>
      </c>
      <c r="F57" s="25">
        <v>0</v>
      </c>
      <c r="G57" s="10"/>
    </row>
    <row r="58" spans="1:7" s="22" customFormat="1" x14ac:dyDescent="0.25">
      <c r="A58" s="64" t="s">
        <v>65</v>
      </c>
      <c r="B58" s="24">
        <v>-2.7461838100036051E-4</v>
      </c>
      <c r="C58" s="24">
        <v>-1.5561795525433575E-2</v>
      </c>
      <c r="D58" s="24">
        <v>8.099597769077066E-3</v>
      </c>
      <c r="E58" s="24">
        <v>7.7368161373569111E-3</v>
      </c>
      <c r="F58" s="25">
        <v>0</v>
      </c>
      <c r="G58" s="10"/>
    </row>
    <row r="59" spans="1:7" s="22" customFormat="1" x14ac:dyDescent="0.25">
      <c r="A59" s="64" t="s">
        <v>66</v>
      </c>
      <c r="B59" s="24">
        <f t="shared" ref="B59:F68" si="3">B37-B36</f>
        <v>1.5361952775992671E-4</v>
      </c>
      <c r="C59" s="24">
        <f t="shared" si="3"/>
        <v>-5.4538074500977696E-3</v>
      </c>
      <c r="D59" s="24">
        <f t="shared" si="3"/>
        <v>8.006078544668449E-3</v>
      </c>
      <c r="E59" s="24">
        <f t="shared" si="3"/>
        <v>-2.7058906223306478E-3</v>
      </c>
      <c r="F59" s="25">
        <f t="shared" si="3"/>
        <v>0</v>
      </c>
      <c r="G59" s="10"/>
    </row>
    <row r="60" spans="1:7" s="22" customFormat="1" x14ac:dyDescent="0.25">
      <c r="A60" s="64" t="s">
        <v>69</v>
      </c>
      <c r="B60" s="24">
        <f t="shared" si="3"/>
        <v>1.3667990222243659E-2</v>
      </c>
      <c r="C60" s="24">
        <f t="shared" si="3"/>
        <v>-8.2639522906701179E-3</v>
      </c>
      <c r="D60" s="24">
        <f t="shared" si="3"/>
        <v>-6.4126901209171638E-4</v>
      </c>
      <c r="E60" s="24">
        <f t="shared" si="3"/>
        <v>-4.7627689194817968E-3</v>
      </c>
      <c r="F60" s="25">
        <f t="shared" si="3"/>
        <v>0</v>
      </c>
      <c r="G60" s="10"/>
    </row>
    <row r="61" spans="1:7" s="22" customFormat="1" x14ac:dyDescent="0.25">
      <c r="A61" s="64" t="s">
        <v>70</v>
      </c>
      <c r="B61" s="24">
        <f t="shared" si="3"/>
        <v>6.725892969505487E-4</v>
      </c>
      <c r="C61" s="24">
        <f t="shared" si="3"/>
        <v>4.9248034825412734E-2</v>
      </c>
      <c r="D61" s="24">
        <f t="shared" si="3"/>
        <v>-4.2991780856243555E-3</v>
      </c>
      <c r="E61" s="24">
        <f t="shared" si="3"/>
        <v>-4.5621446036738983E-2</v>
      </c>
      <c r="F61" s="25">
        <f t="shared" si="3"/>
        <v>0</v>
      </c>
      <c r="G61" s="10"/>
    </row>
    <row r="62" spans="1:7" s="22" customFormat="1" x14ac:dyDescent="0.25">
      <c r="A62" s="64" t="s">
        <v>71</v>
      </c>
      <c r="B62" s="24">
        <f t="shared" si="3"/>
        <v>1.4331413316027164E-3</v>
      </c>
      <c r="C62" s="24">
        <f t="shared" si="3"/>
        <v>-1.5041883466307415E-2</v>
      </c>
      <c r="D62" s="24">
        <f t="shared" si="3"/>
        <v>1.0368694366068798E-2</v>
      </c>
      <c r="E62" s="24">
        <f t="shared" si="3"/>
        <v>3.2400477686359008E-3</v>
      </c>
      <c r="F62" s="25">
        <f t="shared" si="3"/>
        <v>0</v>
      </c>
      <c r="G62" s="10"/>
    </row>
    <row r="63" spans="1:7" s="22" customFormat="1" x14ac:dyDescent="0.25">
      <c r="A63" s="64" t="s">
        <v>72</v>
      </c>
      <c r="B63" s="24">
        <f t="shared" si="3"/>
        <v>1.0812386043790312E-4</v>
      </c>
      <c r="C63" s="24">
        <f t="shared" si="3"/>
        <v>7.5228087055804749E-3</v>
      </c>
      <c r="D63" s="24">
        <f t="shared" si="3"/>
        <v>-1.8706883174573224E-2</v>
      </c>
      <c r="E63" s="24">
        <f t="shared" si="3"/>
        <v>1.1075950608554874E-2</v>
      </c>
      <c r="F63" s="25">
        <f t="shared" si="3"/>
        <v>0</v>
      </c>
      <c r="G63" s="10"/>
    </row>
    <row r="64" spans="1:7" s="22" customFormat="1" x14ac:dyDescent="0.25">
      <c r="A64" s="64" t="s">
        <v>73</v>
      </c>
      <c r="B64" s="24">
        <f t="shared" si="3"/>
        <v>2.8669312150241544E-3</v>
      </c>
      <c r="C64" s="24">
        <f t="shared" si="3"/>
        <v>3.0463000095737214E-2</v>
      </c>
      <c r="D64" s="24">
        <f t="shared" si="3"/>
        <v>1.240882042012828E-2</v>
      </c>
      <c r="E64" s="24">
        <f t="shared" si="3"/>
        <v>-4.5738751730889649E-2</v>
      </c>
      <c r="F64" s="25">
        <f t="shared" si="3"/>
        <v>0</v>
      </c>
      <c r="G64" s="10"/>
    </row>
    <row r="65" spans="1:12" s="22" customFormat="1" x14ac:dyDescent="0.25">
      <c r="A65" s="64" t="s">
        <v>74</v>
      </c>
      <c r="B65" s="24">
        <f t="shared" si="3"/>
        <v>-1.8239496242808684E-2</v>
      </c>
      <c r="C65" s="24">
        <f t="shared" si="3"/>
        <v>-8.2678958538064395E-3</v>
      </c>
      <c r="D65" s="24">
        <f t="shared" si="3"/>
        <v>1.5298100671841786E-2</v>
      </c>
      <c r="E65" s="24">
        <f t="shared" si="3"/>
        <v>1.1209291424773338E-2</v>
      </c>
      <c r="F65" s="25">
        <f t="shared" si="3"/>
        <v>0</v>
      </c>
      <c r="G65" s="10"/>
    </row>
    <row r="66" spans="1:12" s="22" customFormat="1" x14ac:dyDescent="0.25">
      <c r="A66" s="64" t="s">
        <v>75</v>
      </c>
      <c r="B66" s="24">
        <f t="shared" si="3"/>
        <v>7.8651853604871924E-4</v>
      </c>
      <c r="C66" s="24">
        <f t="shared" si="3"/>
        <v>0.10652128662219001</v>
      </c>
      <c r="D66" s="24">
        <f t="shared" si="3"/>
        <v>-6.5390232537643367E-2</v>
      </c>
      <c r="E66" s="24">
        <f t="shared" si="3"/>
        <v>-4.1917572620595353E-2</v>
      </c>
      <c r="F66" s="25">
        <f t="shared" si="3"/>
        <v>0</v>
      </c>
      <c r="G66" s="10"/>
    </row>
    <row r="67" spans="1:12" s="22" customFormat="1" x14ac:dyDescent="0.25">
      <c r="A67" s="64" t="s">
        <v>76</v>
      </c>
      <c r="B67" s="24">
        <f t="shared" si="3"/>
        <v>-3.4067493526974829E-3</v>
      </c>
      <c r="C67" s="24">
        <f t="shared" si="3"/>
        <v>5.7735436398346662E-2</v>
      </c>
      <c r="D67" s="24">
        <f t="shared" si="3"/>
        <v>-3.2622596640070806E-2</v>
      </c>
      <c r="E67" s="24">
        <f t="shared" si="3"/>
        <v>-2.1706090405578443E-2</v>
      </c>
      <c r="F67" s="25">
        <f t="shared" si="3"/>
        <v>0</v>
      </c>
      <c r="G67" s="10"/>
    </row>
    <row r="68" spans="1:12" s="22" customFormat="1" x14ac:dyDescent="0.25">
      <c r="A68" s="23" t="s">
        <v>77</v>
      </c>
      <c r="B68" s="24">
        <f t="shared" si="3"/>
        <v>-3.2150494987056716E-3</v>
      </c>
      <c r="C68" s="24">
        <f t="shared" si="3"/>
        <v>5.2490334343728851E-3</v>
      </c>
      <c r="D68" s="24">
        <f t="shared" si="3"/>
        <v>1.0815208219771527E-2</v>
      </c>
      <c r="E68" s="24">
        <f t="shared" si="3"/>
        <v>-1.2849192155438727E-2</v>
      </c>
      <c r="F68" s="25">
        <f t="shared" si="3"/>
        <v>0</v>
      </c>
      <c r="G68" s="10"/>
    </row>
    <row r="69" spans="1:12" s="22" customFormat="1" x14ac:dyDescent="0.25">
      <c r="A69" s="23" t="s">
        <v>95</v>
      </c>
      <c r="B69" s="24">
        <f>B47-B45</f>
        <v>1.291360856949654E-2</v>
      </c>
      <c r="C69" s="24">
        <f t="shared" ref="C69:F69" si="4">C47-C45</f>
        <v>-2.8169844141022859E-2</v>
      </c>
      <c r="D69" s="24">
        <f t="shared" si="4"/>
        <v>1.5537246449455949E-2</v>
      </c>
      <c r="E69" s="24">
        <f t="shared" si="4"/>
        <v>-2.8101087792954671E-4</v>
      </c>
      <c r="F69" s="25">
        <f t="shared" si="4"/>
        <v>0</v>
      </c>
      <c r="G69" s="10"/>
    </row>
    <row r="70" spans="1:12" s="22" customFormat="1" x14ac:dyDescent="0.25">
      <c r="A70" s="64" t="s">
        <v>96</v>
      </c>
      <c r="B70" s="24">
        <f>B48-B47</f>
        <v>-3.1891332381122905E-3</v>
      </c>
      <c r="C70" s="24">
        <f t="shared" ref="C70:F70" si="5">C48-C47</f>
        <v>-1.6451648345293779E-2</v>
      </c>
      <c r="D70" s="24">
        <f t="shared" si="5"/>
        <v>-8.8937206168934191E-3</v>
      </c>
      <c r="E70" s="24">
        <f t="shared" si="5"/>
        <v>2.853450220029953E-2</v>
      </c>
      <c r="F70" s="25">
        <f t="shared" si="5"/>
        <v>0</v>
      </c>
      <c r="G70" s="10"/>
    </row>
    <row r="71" spans="1:12" s="22" customFormat="1" x14ac:dyDescent="0.25">
      <c r="A71" s="64" t="s">
        <v>97</v>
      </c>
      <c r="B71" s="24">
        <f t="shared" ref="B71:F74" si="6">B49-B48</f>
        <v>1.487585115987955E-2</v>
      </c>
      <c r="C71" s="24">
        <f t="shared" si="6"/>
        <v>5.3608009625795372E-2</v>
      </c>
      <c r="D71" s="24">
        <f t="shared" si="6"/>
        <v>-1.6620661467682013E-2</v>
      </c>
      <c r="E71" s="24">
        <f t="shared" si="6"/>
        <v>-5.1863199317992964E-2</v>
      </c>
      <c r="F71" s="25">
        <f t="shared" si="6"/>
        <v>0</v>
      </c>
      <c r="G71" s="10"/>
    </row>
    <row r="72" spans="1:12" s="22" customFormat="1" x14ac:dyDescent="0.25">
      <c r="A72" s="64" t="s">
        <v>98</v>
      </c>
      <c r="B72" s="24">
        <f t="shared" si="6"/>
        <v>4.3871584066697555E-3</v>
      </c>
      <c r="C72" s="24">
        <f t="shared" si="6"/>
        <v>1.9438976377952333E-3</v>
      </c>
      <c r="D72" s="24">
        <f t="shared" si="6"/>
        <v>-1.3388721630384348E-3</v>
      </c>
      <c r="E72" s="24">
        <f t="shared" si="6"/>
        <v>-4.9921838814265818E-3</v>
      </c>
      <c r="F72" s="25">
        <f t="shared" si="6"/>
        <v>0</v>
      </c>
      <c r="G72" s="10"/>
    </row>
    <row r="73" spans="1:12" s="22" customFormat="1" x14ac:dyDescent="0.25">
      <c r="A73" s="64" t="s">
        <v>99</v>
      </c>
      <c r="B73" s="24">
        <f t="shared" si="6"/>
        <v>-2.368113090306545E-2</v>
      </c>
      <c r="C73" s="24">
        <f t="shared" si="6"/>
        <v>-1.6470070422535232E-2</v>
      </c>
      <c r="D73" s="24">
        <f t="shared" si="6"/>
        <v>3.7716963545981752E-2</v>
      </c>
      <c r="E73" s="24">
        <f t="shared" si="6"/>
        <v>2.4342377796188891E-3</v>
      </c>
      <c r="F73" s="25">
        <f t="shared" si="6"/>
        <v>0</v>
      </c>
      <c r="G73" s="10"/>
    </row>
    <row r="74" spans="1:12" s="22" customFormat="1" x14ac:dyDescent="0.25">
      <c r="A74" s="64" t="s">
        <v>479</v>
      </c>
      <c r="B74" s="24">
        <f t="shared" si="6"/>
        <v>-1.4512258737610848E-2</v>
      </c>
      <c r="C74" s="24">
        <f t="shared" si="6"/>
        <v>3.3082942097026669E-2</v>
      </c>
      <c r="D74" s="24">
        <f t="shared" si="6"/>
        <v>-2.5738132498695859E-2</v>
      </c>
      <c r="E74" s="24">
        <f t="shared" si="6"/>
        <v>7.1674491392801215E-3</v>
      </c>
      <c r="F74" s="25">
        <f t="shared" si="6"/>
        <v>0</v>
      </c>
      <c r="G74" s="10"/>
    </row>
    <row r="75" spans="1:12" s="22" customFormat="1" x14ac:dyDescent="0.25">
      <c r="A75" s="64"/>
      <c r="B75" s="24"/>
      <c r="C75" s="24"/>
      <c r="D75" s="24"/>
      <c r="E75" s="24"/>
      <c r="F75" s="25"/>
      <c r="G75" s="10"/>
    </row>
    <row r="76" spans="1:12" s="22" customFormat="1" x14ac:dyDescent="0.25">
      <c r="A76" s="64" t="str">
        <f>CONCATENATE("Note 1: ",'[1]3.3.1'!$AS$33)</f>
        <v xml:space="preserve">Note 1: 2019-2020* data is for the period 1 July 2019 to 27 March 2020 due to discontinuation of Form EX01 on 27 March 2020. </v>
      </c>
      <c r="B76" s="64"/>
      <c r="C76" s="24"/>
      <c r="D76" s="24"/>
      <c r="E76" s="24"/>
      <c r="F76" s="24"/>
      <c r="G76" s="24"/>
      <c r="H76" s="12"/>
      <c r="I76" s="12"/>
      <c r="J76" s="12"/>
      <c r="K76" s="12"/>
      <c r="L76" s="10"/>
    </row>
    <row r="77" spans="1:12" s="22" customFormat="1" x14ac:dyDescent="0.25">
      <c r="A77" s="64" t="str">
        <f>CONCATENATE("Note 2: ",'[1]3.3.1'!$AS$34)</f>
        <v>Note 2: 2019-2020** data is for the period 28 March 2020 (when the Initial Statutory Report was introduced) to 30 June 2020.</v>
      </c>
      <c r="B77" s="64"/>
      <c r="C77" s="24"/>
      <c r="D77" s="24"/>
      <c r="E77" s="24"/>
      <c r="F77" s="24"/>
      <c r="G77" s="12"/>
      <c r="H77" s="12"/>
      <c r="I77" s="12"/>
      <c r="J77" s="12"/>
      <c r="K77" s="12"/>
      <c r="L77" s="10"/>
    </row>
    <row r="78" spans="1:12" s="22" customFormat="1" x14ac:dyDescent="0.25">
      <c r="A78" s="210"/>
      <c r="B78" s="210"/>
      <c r="C78" s="210"/>
      <c r="D78" s="210"/>
      <c r="E78" s="210"/>
      <c r="F78" s="210"/>
      <c r="G78" s="10"/>
    </row>
    <row r="79" spans="1:12" s="22" customFormat="1" x14ac:dyDescent="0.25">
      <c r="A79" s="219" t="s">
        <v>102</v>
      </c>
      <c r="B79" s="219"/>
      <c r="C79" s="219"/>
      <c r="D79" s="219"/>
      <c r="E79" s="219"/>
      <c r="F79" s="219"/>
      <c r="G79" s="219"/>
      <c r="H79" s="219"/>
    </row>
    <row r="80" spans="1:12" x14ac:dyDescent="0.25">
      <c r="A80" s="7"/>
      <c r="F80" s="8"/>
      <c r="J80" s="22"/>
    </row>
    <row r="81" spans="1:10" x14ac:dyDescent="0.25">
      <c r="A81" s="7"/>
      <c r="F81" s="8"/>
      <c r="J81" s="22"/>
    </row>
    <row r="82" spans="1:10" x14ac:dyDescent="0.25">
      <c r="A82" s="7"/>
      <c r="F82" s="8"/>
      <c r="J82" s="22"/>
    </row>
    <row r="83" spans="1:10" x14ac:dyDescent="0.25">
      <c r="A83" s="7"/>
      <c r="F83" s="8"/>
      <c r="J83" s="22"/>
    </row>
    <row r="84" spans="1:10" x14ac:dyDescent="0.25">
      <c r="A84" s="7"/>
      <c r="F84" s="8"/>
    </row>
    <row r="85" spans="1:10" x14ac:dyDescent="0.25">
      <c r="A85" s="7"/>
      <c r="F85" s="8"/>
    </row>
    <row r="86" spans="1:10" x14ac:dyDescent="0.25">
      <c r="A86" s="7"/>
      <c r="F86" s="8"/>
    </row>
    <row r="87" spans="1:10" x14ac:dyDescent="0.25">
      <c r="A87" s="7"/>
      <c r="F87" s="8"/>
    </row>
    <row r="88" spans="1:10" x14ac:dyDescent="0.25">
      <c r="A88" s="7"/>
      <c r="F88" s="8"/>
    </row>
    <row r="89" spans="1:10" x14ac:dyDescent="0.25">
      <c r="A89" s="7"/>
      <c r="F89" s="8"/>
    </row>
    <row r="90" spans="1:10" x14ac:dyDescent="0.25">
      <c r="A90" s="7"/>
      <c r="F90" s="8"/>
    </row>
    <row r="91" spans="1:10" x14ac:dyDescent="0.25">
      <c r="A91" s="7"/>
      <c r="F91" s="8"/>
    </row>
    <row r="92" spans="1:10" x14ac:dyDescent="0.25">
      <c r="A92" s="7"/>
      <c r="F92" s="8"/>
    </row>
    <row r="93" spans="1:10" x14ac:dyDescent="0.25">
      <c r="A93" s="7"/>
      <c r="F93" s="8"/>
    </row>
    <row r="94" spans="1:10" x14ac:dyDescent="0.25">
      <c r="A94" s="7"/>
      <c r="F94" s="8"/>
    </row>
    <row r="95" spans="1:10" x14ac:dyDescent="0.25">
      <c r="A95" s="5" t="s">
        <v>41</v>
      </c>
    </row>
    <row r="96" spans="1:10" x14ac:dyDescent="0.25">
      <c r="A96" s="5"/>
    </row>
    <row r="106" spans="1:1" x14ac:dyDescent="0.25">
      <c r="A106" s="93"/>
    </row>
  </sheetData>
  <mergeCells count="10">
    <mergeCell ref="A78:F78"/>
    <mergeCell ref="A79:H79"/>
    <mergeCell ref="A3:K3"/>
    <mergeCell ref="A1:F1"/>
    <mergeCell ref="A2:F2"/>
    <mergeCell ref="A4:F4"/>
    <mergeCell ref="B5:F5"/>
    <mergeCell ref="A7:F7"/>
    <mergeCell ref="A30:F30"/>
    <mergeCell ref="A53:F53"/>
  </mergeCells>
  <phoneticPr fontId="18" type="noConversion"/>
  <conditionalFormatting sqref="R76:R77">
    <cfRule type="cellIs" dxfId="43" priority="1" operator="lessThan">
      <formula>-0.03</formula>
    </cfRule>
    <cfRule type="cellIs" dxfId="42" priority="2" operator="greaterThan">
      <formula>0.03</formula>
    </cfRule>
  </conditionalFormatting>
  <hyperlinks>
    <hyperlink ref="A95" r:id="rId1" xr:uid="{4E3F362E-AF39-45FA-8C70-83DC745767D6}"/>
  </hyperlinks>
  <pageMargins left="0.70866141732283472" right="0.70866141732283472" top="0.74803149606299213" bottom="0.39370078740157483" header="0.31496062992125984" footer="0.31496062992125984"/>
  <pageSetup paperSize="9" fitToHeight="0" orientation="landscape" r:id="rId2"/>
  <rowBreaks count="3" manualBreakCount="3">
    <brk id="27" max="7" man="1"/>
    <brk id="49" max="7" man="1"/>
    <brk id="75"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19"/>
  <sheetViews>
    <sheetView showGridLines="0" zoomScaleNormal="100" workbookViewId="0">
      <pane ySplit="6" topLeftCell="A7" activePane="bottomLeft" state="frozen"/>
      <selection pane="bottomLeft" activeCell="A3" sqref="A3:K3"/>
    </sheetView>
  </sheetViews>
  <sheetFormatPr defaultColWidth="11.5703125" defaultRowHeight="15" x14ac:dyDescent="0.25"/>
  <cols>
    <col min="1" max="1" width="24.7109375" style="21" customWidth="1"/>
    <col min="2" max="7" width="12.7109375" style="21" customWidth="1"/>
    <col min="8" max="8" width="11.5703125" style="21"/>
    <col min="9" max="9" width="12" style="21" bestFit="1" customWidth="1"/>
    <col min="10" max="224" width="11.5703125" style="21"/>
    <col min="225" max="225" width="51.5703125" style="21" customWidth="1"/>
    <col min="226" max="227" width="11.5703125" style="21"/>
    <col min="228" max="228" width="12" style="21" customWidth="1"/>
    <col min="229" max="480" width="11.5703125" style="21"/>
    <col min="481" max="481" width="51.5703125" style="21" customWidth="1"/>
    <col min="482" max="483" width="11.5703125" style="21"/>
    <col min="484" max="484" width="12" style="21" customWidth="1"/>
    <col min="485" max="736" width="11.5703125" style="21"/>
    <col min="737" max="737" width="51.5703125" style="21" customWidth="1"/>
    <col min="738" max="739" width="11.5703125" style="21"/>
    <col min="740" max="740" width="12" style="21" customWidth="1"/>
    <col min="741" max="992" width="11.5703125" style="21"/>
    <col min="993" max="993" width="51.5703125" style="21" customWidth="1"/>
    <col min="994" max="995" width="11.5703125" style="21"/>
    <col min="996" max="996" width="12" style="21" customWidth="1"/>
    <col min="997" max="1248" width="11.5703125" style="21"/>
    <col min="1249" max="1249" width="51.5703125" style="21" customWidth="1"/>
    <col min="1250" max="1251" width="11.5703125" style="21"/>
    <col min="1252" max="1252" width="12" style="21" customWidth="1"/>
    <col min="1253" max="1504" width="11.5703125" style="21"/>
    <col min="1505" max="1505" width="51.5703125" style="21" customWidth="1"/>
    <col min="1506" max="1507" width="11.5703125" style="21"/>
    <col min="1508" max="1508" width="12" style="21" customWidth="1"/>
    <col min="1509" max="1760" width="11.5703125" style="21"/>
    <col min="1761" max="1761" width="51.5703125" style="21" customWidth="1"/>
    <col min="1762" max="1763" width="11.5703125" style="21"/>
    <col min="1764" max="1764" width="12" style="21" customWidth="1"/>
    <col min="1765" max="2016" width="11.5703125" style="21"/>
    <col min="2017" max="2017" width="51.5703125" style="21" customWidth="1"/>
    <col min="2018" max="2019" width="11.5703125" style="21"/>
    <col min="2020" max="2020" width="12" style="21" customWidth="1"/>
    <col min="2021" max="2272" width="11.5703125" style="21"/>
    <col min="2273" max="2273" width="51.5703125" style="21" customWidth="1"/>
    <col min="2274" max="2275" width="11.5703125" style="21"/>
    <col min="2276" max="2276" width="12" style="21" customWidth="1"/>
    <col min="2277" max="2528" width="11.5703125" style="21"/>
    <col min="2529" max="2529" width="51.5703125" style="21" customWidth="1"/>
    <col min="2530" max="2531" width="11.5703125" style="21"/>
    <col min="2532" max="2532" width="12" style="21" customWidth="1"/>
    <col min="2533" max="2784" width="11.5703125" style="21"/>
    <col min="2785" max="2785" width="51.5703125" style="21" customWidth="1"/>
    <col min="2786" max="2787" width="11.5703125" style="21"/>
    <col min="2788" max="2788" width="12" style="21" customWidth="1"/>
    <col min="2789" max="3040" width="11.5703125" style="21"/>
    <col min="3041" max="3041" width="51.5703125" style="21" customWidth="1"/>
    <col min="3042" max="3043" width="11.5703125" style="21"/>
    <col min="3044" max="3044" width="12" style="21" customWidth="1"/>
    <col min="3045" max="3296" width="11.5703125" style="21"/>
    <col min="3297" max="3297" width="51.5703125" style="21" customWidth="1"/>
    <col min="3298" max="3299" width="11.5703125" style="21"/>
    <col min="3300" max="3300" width="12" style="21" customWidth="1"/>
    <col min="3301" max="3552" width="11.5703125" style="21"/>
    <col min="3553" max="3553" width="51.5703125" style="21" customWidth="1"/>
    <col min="3554" max="3555" width="11.5703125" style="21"/>
    <col min="3556" max="3556" width="12" style="21" customWidth="1"/>
    <col min="3557" max="3808" width="11.5703125" style="21"/>
    <col min="3809" max="3809" width="51.5703125" style="21" customWidth="1"/>
    <col min="3810" max="3811" width="11.5703125" style="21"/>
    <col min="3812" max="3812" width="12" style="21" customWidth="1"/>
    <col min="3813" max="4064" width="11.5703125" style="21"/>
    <col min="4065" max="4065" width="51.5703125" style="21" customWidth="1"/>
    <col min="4066" max="4067" width="11.5703125" style="21"/>
    <col min="4068" max="4068" width="12" style="21" customWidth="1"/>
    <col min="4069" max="4320" width="11.5703125" style="21"/>
    <col min="4321" max="4321" width="51.5703125" style="21" customWidth="1"/>
    <col min="4322" max="4323" width="11.5703125" style="21"/>
    <col min="4324" max="4324" width="12" style="21" customWidth="1"/>
    <col min="4325" max="4576" width="11.5703125" style="21"/>
    <col min="4577" max="4577" width="51.5703125" style="21" customWidth="1"/>
    <col min="4578" max="4579" width="11.5703125" style="21"/>
    <col min="4580" max="4580" width="12" style="21" customWidth="1"/>
    <col min="4581" max="4832" width="11.5703125" style="21"/>
    <col min="4833" max="4833" width="51.5703125" style="21" customWidth="1"/>
    <col min="4834" max="4835" width="11.5703125" style="21"/>
    <col min="4836" max="4836" width="12" style="21" customWidth="1"/>
    <col min="4837" max="5088" width="11.5703125" style="21"/>
    <col min="5089" max="5089" width="51.5703125" style="21" customWidth="1"/>
    <col min="5090" max="5091" width="11.5703125" style="21"/>
    <col min="5092" max="5092" width="12" style="21" customWidth="1"/>
    <col min="5093" max="5344" width="11.5703125" style="21"/>
    <col min="5345" max="5345" width="51.5703125" style="21" customWidth="1"/>
    <col min="5346" max="5347" width="11.5703125" style="21"/>
    <col min="5348" max="5348" width="12" style="21" customWidth="1"/>
    <col min="5349" max="5600" width="11.5703125" style="21"/>
    <col min="5601" max="5601" width="51.5703125" style="21" customWidth="1"/>
    <col min="5602" max="5603" width="11.5703125" style="21"/>
    <col min="5604" max="5604" width="12" style="21" customWidth="1"/>
    <col min="5605" max="5856" width="11.5703125" style="21"/>
    <col min="5857" max="5857" width="51.5703125" style="21" customWidth="1"/>
    <col min="5858" max="5859" width="11.5703125" style="21"/>
    <col min="5860" max="5860" width="12" style="21" customWidth="1"/>
    <col min="5861" max="6112" width="11.5703125" style="21"/>
    <col min="6113" max="6113" width="51.5703125" style="21" customWidth="1"/>
    <col min="6114" max="6115" width="11.5703125" style="21"/>
    <col min="6116" max="6116" width="12" style="21" customWidth="1"/>
    <col min="6117" max="6368" width="11.5703125" style="21"/>
    <col min="6369" max="6369" width="51.5703125" style="21" customWidth="1"/>
    <col min="6370" max="6371" width="11.5703125" style="21"/>
    <col min="6372" max="6372" width="12" style="21" customWidth="1"/>
    <col min="6373" max="6624" width="11.5703125" style="21"/>
    <col min="6625" max="6625" width="51.5703125" style="21" customWidth="1"/>
    <col min="6626" max="6627" width="11.5703125" style="21"/>
    <col min="6628" max="6628" width="12" style="21" customWidth="1"/>
    <col min="6629" max="6880" width="11.5703125" style="21"/>
    <col min="6881" max="6881" width="51.5703125" style="21" customWidth="1"/>
    <col min="6882" max="6883" width="11.5703125" style="21"/>
    <col min="6884" max="6884" width="12" style="21" customWidth="1"/>
    <col min="6885" max="7136" width="11.5703125" style="21"/>
    <col min="7137" max="7137" width="51.5703125" style="21" customWidth="1"/>
    <col min="7138" max="7139" width="11.5703125" style="21"/>
    <col min="7140" max="7140" width="12" style="21" customWidth="1"/>
    <col min="7141" max="7392" width="11.5703125" style="21"/>
    <col min="7393" max="7393" width="51.5703125" style="21" customWidth="1"/>
    <col min="7394" max="7395" width="11.5703125" style="21"/>
    <col min="7396" max="7396" width="12" style="21" customWidth="1"/>
    <col min="7397" max="7648" width="11.5703125" style="21"/>
    <col min="7649" max="7649" width="51.5703125" style="21" customWidth="1"/>
    <col min="7650" max="7651" width="11.5703125" style="21"/>
    <col min="7652" max="7652" width="12" style="21" customWidth="1"/>
    <col min="7653" max="7904" width="11.5703125" style="21"/>
    <col min="7905" max="7905" width="51.5703125" style="21" customWidth="1"/>
    <col min="7906" max="7907" width="11.5703125" style="21"/>
    <col min="7908" max="7908" width="12" style="21" customWidth="1"/>
    <col min="7909" max="8160" width="11.5703125" style="21"/>
    <col min="8161" max="8161" width="51.5703125" style="21" customWidth="1"/>
    <col min="8162" max="8163" width="11.5703125" style="21"/>
    <col min="8164" max="8164" width="12" style="21" customWidth="1"/>
    <col min="8165" max="8416" width="11.5703125" style="21"/>
    <col min="8417" max="8417" width="51.5703125" style="21" customWidth="1"/>
    <col min="8418" max="8419" width="11.5703125" style="21"/>
    <col min="8420" max="8420" width="12" style="21" customWidth="1"/>
    <col min="8421" max="8672" width="11.5703125" style="21"/>
    <col min="8673" max="8673" width="51.5703125" style="21" customWidth="1"/>
    <col min="8674" max="8675" width="11.5703125" style="21"/>
    <col min="8676" max="8676" width="12" style="21" customWidth="1"/>
    <col min="8677" max="8928" width="11.5703125" style="21"/>
    <col min="8929" max="8929" width="51.5703125" style="21" customWidth="1"/>
    <col min="8930" max="8931" width="11.5703125" style="21"/>
    <col min="8932" max="8932" width="12" style="21" customWidth="1"/>
    <col min="8933" max="9184" width="11.5703125" style="21"/>
    <col min="9185" max="9185" width="51.5703125" style="21" customWidth="1"/>
    <col min="9186" max="9187" width="11.5703125" style="21"/>
    <col min="9188" max="9188" width="12" style="21" customWidth="1"/>
    <col min="9189" max="9440" width="11.5703125" style="21"/>
    <col min="9441" max="9441" width="51.5703125" style="21" customWidth="1"/>
    <col min="9442" max="9443" width="11.5703125" style="21"/>
    <col min="9444" max="9444" width="12" style="21" customWidth="1"/>
    <col min="9445" max="9696" width="11.5703125" style="21"/>
    <col min="9697" max="9697" width="51.5703125" style="21" customWidth="1"/>
    <col min="9698" max="9699" width="11.5703125" style="21"/>
    <col min="9700" max="9700" width="12" style="21" customWidth="1"/>
    <col min="9701" max="9952" width="11.5703125" style="21"/>
    <col min="9953" max="9953" width="51.5703125" style="21" customWidth="1"/>
    <col min="9954" max="9955" width="11.5703125" style="21"/>
    <col min="9956" max="9956" width="12" style="21" customWidth="1"/>
    <col min="9957" max="10208" width="11.5703125" style="21"/>
    <col min="10209" max="10209" width="51.5703125" style="21" customWidth="1"/>
    <col min="10210" max="10211" width="11.5703125" style="21"/>
    <col min="10212" max="10212" width="12" style="21" customWidth="1"/>
    <col min="10213" max="10464" width="11.5703125" style="21"/>
    <col min="10465" max="10465" width="51.5703125" style="21" customWidth="1"/>
    <col min="10466" max="10467" width="11.5703125" style="21"/>
    <col min="10468" max="10468" width="12" style="21" customWidth="1"/>
    <col min="10469" max="10720" width="11.5703125" style="21"/>
    <col min="10721" max="10721" width="51.5703125" style="21" customWidth="1"/>
    <col min="10722" max="10723" width="11.5703125" style="21"/>
    <col min="10724" max="10724" width="12" style="21" customWidth="1"/>
    <col min="10725" max="10976" width="11.5703125" style="21"/>
    <col min="10977" max="10977" width="51.5703125" style="21" customWidth="1"/>
    <col min="10978" max="10979" width="11.5703125" style="21"/>
    <col min="10980" max="10980" width="12" style="21" customWidth="1"/>
    <col min="10981" max="11232" width="11.5703125" style="21"/>
    <col min="11233" max="11233" width="51.5703125" style="21" customWidth="1"/>
    <col min="11234" max="11235" width="11.5703125" style="21"/>
    <col min="11236" max="11236" width="12" style="21" customWidth="1"/>
    <col min="11237" max="11488" width="11.5703125" style="21"/>
    <col min="11489" max="11489" width="51.5703125" style="21" customWidth="1"/>
    <col min="11490" max="11491" width="11.5703125" style="21"/>
    <col min="11492" max="11492" width="12" style="21" customWidth="1"/>
    <col min="11493" max="11744" width="11.5703125" style="21"/>
    <col min="11745" max="11745" width="51.5703125" style="21" customWidth="1"/>
    <col min="11746" max="11747" width="11.5703125" style="21"/>
    <col min="11748" max="11748" width="12" style="21" customWidth="1"/>
    <col min="11749" max="12000" width="11.5703125" style="21"/>
    <col min="12001" max="12001" width="51.5703125" style="21" customWidth="1"/>
    <col min="12002" max="12003" width="11.5703125" style="21"/>
    <col min="12004" max="12004" width="12" style="21" customWidth="1"/>
    <col min="12005" max="12256" width="11.5703125" style="21"/>
    <col min="12257" max="12257" width="51.5703125" style="21" customWidth="1"/>
    <col min="12258" max="12259" width="11.5703125" style="21"/>
    <col min="12260" max="12260" width="12" style="21" customWidth="1"/>
    <col min="12261" max="12512" width="11.5703125" style="21"/>
    <col min="12513" max="12513" width="51.5703125" style="21" customWidth="1"/>
    <col min="12514" max="12515" width="11.5703125" style="21"/>
    <col min="12516" max="12516" width="12" style="21" customWidth="1"/>
    <col min="12517" max="12768" width="11.5703125" style="21"/>
    <col min="12769" max="12769" width="51.5703125" style="21" customWidth="1"/>
    <col min="12770" max="12771" width="11.5703125" style="21"/>
    <col min="12772" max="12772" width="12" style="21" customWidth="1"/>
    <col min="12773" max="13024" width="11.5703125" style="21"/>
    <col min="13025" max="13025" width="51.5703125" style="21" customWidth="1"/>
    <col min="13026" max="13027" width="11.5703125" style="21"/>
    <col min="13028" max="13028" width="12" style="21" customWidth="1"/>
    <col min="13029" max="13280" width="11.5703125" style="21"/>
    <col min="13281" max="13281" width="51.5703125" style="21" customWidth="1"/>
    <col min="13282" max="13283" width="11.5703125" style="21"/>
    <col min="13284" max="13284" width="12" style="21" customWidth="1"/>
    <col min="13285" max="13536" width="11.5703125" style="21"/>
    <col min="13537" max="13537" width="51.5703125" style="21" customWidth="1"/>
    <col min="13538" max="13539" width="11.5703125" style="21"/>
    <col min="13540" max="13540" width="12" style="21" customWidth="1"/>
    <col min="13541" max="13792" width="11.5703125" style="21"/>
    <col min="13793" max="13793" width="51.5703125" style="21" customWidth="1"/>
    <col min="13794" max="13795" width="11.5703125" style="21"/>
    <col min="13796" max="13796" width="12" style="21" customWidth="1"/>
    <col min="13797" max="14048" width="11.5703125" style="21"/>
    <col min="14049" max="14049" width="51.5703125" style="21" customWidth="1"/>
    <col min="14050" max="14051" width="11.5703125" style="21"/>
    <col min="14052" max="14052" width="12" style="21" customWidth="1"/>
    <col min="14053" max="14304" width="11.5703125" style="21"/>
    <col min="14305" max="14305" width="51.5703125" style="21" customWidth="1"/>
    <col min="14306" max="14307" width="11.5703125" style="21"/>
    <col min="14308" max="14308" width="12" style="21" customWidth="1"/>
    <col min="14309" max="14560" width="11.5703125" style="21"/>
    <col min="14561" max="14561" width="51.5703125" style="21" customWidth="1"/>
    <col min="14562" max="14563" width="11.5703125" style="21"/>
    <col min="14564" max="14564" width="12" style="21" customWidth="1"/>
    <col min="14565" max="14816" width="11.5703125" style="21"/>
    <col min="14817" max="14817" width="51.5703125" style="21" customWidth="1"/>
    <col min="14818" max="14819" width="11.5703125" style="21"/>
    <col min="14820" max="14820" width="12" style="21" customWidth="1"/>
    <col min="14821" max="15072" width="11.5703125" style="21"/>
    <col min="15073" max="15073" width="51.5703125" style="21" customWidth="1"/>
    <col min="15074" max="15075" width="11.5703125" style="21"/>
    <col min="15076" max="15076" width="12" style="21" customWidth="1"/>
    <col min="15077" max="15328" width="11.5703125" style="21"/>
    <col min="15329" max="15329" width="51.5703125" style="21" customWidth="1"/>
    <col min="15330" max="15331" width="11.5703125" style="21"/>
    <col min="15332" max="15332" width="12" style="21" customWidth="1"/>
    <col min="15333" max="15584" width="11.5703125" style="21"/>
    <col min="15585" max="15585" width="51.5703125" style="21" customWidth="1"/>
    <col min="15586" max="15587" width="11.5703125" style="21"/>
    <col min="15588" max="15588" width="12" style="21" customWidth="1"/>
    <col min="15589" max="15840" width="11.5703125" style="21"/>
    <col min="15841" max="15841" width="51.5703125" style="21" customWidth="1"/>
    <col min="15842" max="15843" width="11.5703125" style="21"/>
    <col min="15844" max="15844" width="12" style="21" customWidth="1"/>
    <col min="15845" max="16096" width="11.5703125" style="21"/>
    <col min="16097" max="16097" width="51.5703125" style="21" customWidth="1"/>
    <col min="16098" max="16099" width="11.5703125" style="21"/>
    <col min="16100" max="16100" width="12" style="21" customWidth="1"/>
    <col min="16101" max="16384" width="11.5703125" style="21"/>
  </cols>
  <sheetData>
    <row r="1" spans="1:11" ht="75" customHeight="1" x14ac:dyDescent="0.25">
      <c r="A1" s="220"/>
      <c r="B1" s="220"/>
      <c r="C1" s="220"/>
      <c r="D1" s="220"/>
      <c r="E1" s="220"/>
      <c r="F1" s="220"/>
      <c r="G1" s="220"/>
    </row>
    <row r="2" spans="1:11" s="22" customFormat="1" ht="15" customHeight="1" x14ac:dyDescent="0.25">
      <c r="A2" s="212" t="str">
        <f>+[1]Contents!A2</f>
        <v>Statistics about corporate insolvency in Australia</v>
      </c>
      <c r="B2" s="212"/>
      <c r="C2" s="212"/>
      <c r="D2" s="212"/>
      <c r="E2" s="212"/>
      <c r="F2" s="212"/>
      <c r="G2" s="212"/>
    </row>
    <row r="3" spans="1:11" s="22" customFormat="1" ht="24.95" customHeight="1" x14ac:dyDescent="0.25">
      <c r="A3" s="213" t="str">
        <f>Contents!A3</f>
        <v>Released: December 2025</v>
      </c>
      <c r="B3" s="213"/>
      <c r="C3" s="213"/>
      <c r="D3" s="213"/>
      <c r="E3" s="213"/>
      <c r="F3" s="213"/>
      <c r="G3" s="213"/>
      <c r="H3" s="213"/>
      <c r="I3" s="213"/>
      <c r="J3" s="213"/>
      <c r="K3" s="213"/>
    </row>
    <row r="4" spans="1:11" s="22" customFormat="1" ht="27" customHeight="1" x14ac:dyDescent="0.25">
      <c r="A4" s="211" t="s">
        <v>103</v>
      </c>
      <c r="B4" s="211"/>
      <c r="C4" s="211"/>
      <c r="D4" s="211"/>
      <c r="E4" s="211"/>
      <c r="F4" s="211"/>
      <c r="G4" s="211"/>
    </row>
    <row r="5" spans="1:11" s="22" customFormat="1" ht="15" customHeight="1" x14ac:dyDescent="0.25">
      <c r="A5" s="2"/>
      <c r="B5" s="214" t="s">
        <v>104</v>
      </c>
      <c r="C5" s="214"/>
      <c r="D5" s="214"/>
      <c r="E5" s="214"/>
      <c r="F5" s="214"/>
      <c r="G5" s="214"/>
    </row>
    <row r="6" spans="1:11" s="22" customFormat="1" ht="45.75" x14ac:dyDescent="0.25">
      <c r="A6" s="86" t="s">
        <v>44</v>
      </c>
      <c r="B6" s="9" t="s">
        <v>105</v>
      </c>
      <c r="C6" s="9" t="s">
        <v>106</v>
      </c>
      <c r="D6" s="9" t="s">
        <v>107</v>
      </c>
      <c r="E6" s="9" t="s">
        <v>108</v>
      </c>
      <c r="F6" s="9" t="s">
        <v>109</v>
      </c>
      <c r="G6" s="47" t="s">
        <v>94</v>
      </c>
      <c r="H6" s="9"/>
    </row>
    <row r="7" spans="1:11" s="22" customFormat="1" x14ac:dyDescent="0.25">
      <c r="A7" s="215" t="s">
        <v>55</v>
      </c>
      <c r="B7" s="215"/>
      <c r="C7" s="215"/>
      <c r="D7" s="215"/>
      <c r="E7" s="215"/>
      <c r="F7" s="215"/>
      <c r="G7" s="215"/>
      <c r="H7" s="9"/>
    </row>
    <row r="8" spans="1:11" s="22" customFormat="1" x14ac:dyDescent="0.25">
      <c r="A8" s="64" t="s">
        <v>56</v>
      </c>
      <c r="B8" s="10">
        <v>40</v>
      </c>
      <c r="C8" s="10">
        <v>319</v>
      </c>
      <c r="D8" s="10">
        <v>4280</v>
      </c>
      <c r="E8" s="10"/>
      <c r="F8" s="10">
        <v>9</v>
      </c>
      <c r="G8" s="11">
        <v>4648</v>
      </c>
      <c r="H8" s="10"/>
    </row>
    <row r="9" spans="1:11" s="22" customFormat="1" x14ac:dyDescent="0.25">
      <c r="A9" s="64" t="s">
        <v>61</v>
      </c>
      <c r="B9" s="10">
        <v>51</v>
      </c>
      <c r="C9" s="10">
        <v>418</v>
      </c>
      <c r="D9" s="10">
        <v>5314</v>
      </c>
      <c r="E9" s="10"/>
      <c r="F9" s="10">
        <v>2</v>
      </c>
      <c r="G9" s="11">
        <v>5785</v>
      </c>
      <c r="H9" s="10"/>
    </row>
    <row r="10" spans="1:11" s="22" customFormat="1" x14ac:dyDescent="0.25">
      <c r="A10" s="64" t="s">
        <v>62</v>
      </c>
      <c r="B10" s="10">
        <v>40</v>
      </c>
      <c r="C10" s="10">
        <v>410</v>
      </c>
      <c r="D10" s="10">
        <v>6400</v>
      </c>
      <c r="E10" s="10"/>
      <c r="F10" s="10">
        <v>15</v>
      </c>
      <c r="G10" s="11">
        <v>6865</v>
      </c>
      <c r="H10" s="10"/>
    </row>
    <row r="11" spans="1:11" s="22" customFormat="1" x14ac:dyDescent="0.25">
      <c r="A11" s="64" t="s">
        <v>63</v>
      </c>
      <c r="B11" s="10">
        <v>51</v>
      </c>
      <c r="C11" s="10">
        <v>363</v>
      </c>
      <c r="D11" s="10">
        <v>6514</v>
      </c>
      <c r="E11" s="10"/>
      <c r="F11" s="10">
        <v>5</v>
      </c>
      <c r="G11" s="11">
        <v>6933</v>
      </c>
      <c r="H11" s="10"/>
    </row>
    <row r="12" spans="1:11" s="22" customFormat="1" x14ac:dyDescent="0.25">
      <c r="A12" s="64" t="s">
        <v>64</v>
      </c>
      <c r="B12" s="10">
        <v>89</v>
      </c>
      <c r="C12" s="10">
        <v>295</v>
      </c>
      <c r="D12" s="10">
        <v>7327</v>
      </c>
      <c r="E12" s="10"/>
      <c r="F12" s="10">
        <v>22</v>
      </c>
      <c r="G12" s="11">
        <v>7733</v>
      </c>
      <c r="H12" s="10"/>
    </row>
    <row r="13" spans="1:11" s="22" customFormat="1" x14ac:dyDescent="0.25">
      <c r="A13" s="64" t="s">
        <v>65</v>
      </c>
      <c r="B13" s="10">
        <v>89</v>
      </c>
      <c r="C13" s="10">
        <v>296</v>
      </c>
      <c r="D13" s="10">
        <v>7506</v>
      </c>
      <c r="E13" s="10"/>
      <c r="F13" s="10">
        <v>12</v>
      </c>
      <c r="G13" s="11">
        <v>7903</v>
      </c>
      <c r="H13" s="10"/>
    </row>
    <row r="14" spans="1:11" s="22" customFormat="1" x14ac:dyDescent="0.25">
      <c r="A14" s="64" t="s">
        <v>66</v>
      </c>
      <c r="B14" s="10">
        <v>89</v>
      </c>
      <c r="C14" s="10">
        <v>333</v>
      </c>
      <c r="D14" s="10">
        <v>7624</v>
      </c>
      <c r="E14" s="10"/>
      <c r="F14" s="10">
        <v>8</v>
      </c>
      <c r="G14" s="11">
        <f>SUM(B14:F14)</f>
        <v>8054</v>
      </c>
      <c r="H14" s="10"/>
    </row>
    <row r="15" spans="1:11" s="22" customFormat="1" x14ac:dyDescent="0.25">
      <c r="A15" s="64" t="s">
        <v>69</v>
      </c>
      <c r="B15" s="10">
        <v>88</v>
      </c>
      <c r="C15" s="10">
        <v>403</v>
      </c>
      <c r="D15" s="10">
        <v>9567</v>
      </c>
      <c r="E15" s="10"/>
      <c r="F15" s="10">
        <v>16</v>
      </c>
      <c r="G15" s="11">
        <f>SUM(B15:F15)</f>
        <v>10074</v>
      </c>
      <c r="H15" s="10"/>
    </row>
    <row r="16" spans="1:11" s="22" customFormat="1" x14ac:dyDescent="0.25">
      <c r="A16" s="64" t="s">
        <v>70</v>
      </c>
      <c r="B16" s="10">
        <v>95</v>
      </c>
      <c r="C16" s="10">
        <v>355</v>
      </c>
      <c r="D16" s="10">
        <v>8790</v>
      </c>
      <c r="E16" s="10"/>
      <c r="F16" s="10">
        <v>14</v>
      </c>
      <c r="G16" s="11">
        <f>SUM(B16:F16)</f>
        <v>9254</v>
      </c>
      <c r="H16" s="10"/>
    </row>
    <row r="17" spans="1:8" s="22" customFormat="1" x14ac:dyDescent="0.25">
      <c r="A17" s="64" t="s">
        <v>71</v>
      </c>
      <c r="B17" s="10">
        <v>62</v>
      </c>
      <c r="C17" s="10">
        <v>424</v>
      </c>
      <c r="D17" s="10">
        <v>8959</v>
      </c>
      <c r="E17" s="10"/>
      <c r="F17" s="10">
        <v>14</v>
      </c>
      <c r="G17" s="11">
        <v>9459</v>
      </c>
      <c r="H17" s="10"/>
    </row>
    <row r="18" spans="1:8" s="22" customFormat="1" x14ac:dyDescent="0.25">
      <c r="A18" s="64" t="s">
        <v>72</v>
      </c>
      <c r="B18" s="10">
        <v>56</v>
      </c>
      <c r="C18" s="10">
        <v>454</v>
      </c>
      <c r="D18" s="10">
        <v>7843</v>
      </c>
      <c r="E18" s="10"/>
      <c r="F18" s="10">
        <v>1</v>
      </c>
      <c r="G18" s="11">
        <f t="shared" ref="G18:G26" si="0">SUM(B18:F18)</f>
        <v>8354</v>
      </c>
      <c r="H18" s="10"/>
    </row>
    <row r="19" spans="1:8" s="22" customFormat="1" x14ac:dyDescent="0.25">
      <c r="A19" s="64" t="s">
        <v>73</v>
      </c>
      <c r="B19" s="10">
        <v>55</v>
      </c>
      <c r="C19" s="10">
        <v>566</v>
      </c>
      <c r="D19" s="10">
        <v>8830</v>
      </c>
      <c r="E19" s="10"/>
      <c r="F19" s="10">
        <v>14</v>
      </c>
      <c r="G19" s="11">
        <f t="shared" si="0"/>
        <v>9465</v>
      </c>
      <c r="H19" s="10"/>
    </row>
    <row r="20" spans="1:8" s="22" customFormat="1" x14ac:dyDescent="0.25">
      <c r="A20" s="64" t="s">
        <v>74</v>
      </c>
      <c r="B20" s="10">
        <v>42</v>
      </c>
      <c r="C20" s="10">
        <v>446</v>
      </c>
      <c r="D20" s="10">
        <v>7272</v>
      </c>
      <c r="E20" s="10"/>
      <c r="F20" s="10">
        <v>5</v>
      </c>
      <c r="G20" s="11">
        <f t="shared" si="0"/>
        <v>7765</v>
      </c>
      <c r="H20" s="10"/>
    </row>
    <row r="21" spans="1:8" s="22" customFormat="1" x14ac:dyDescent="0.25">
      <c r="A21" s="64" t="s">
        <v>75</v>
      </c>
      <c r="B21" s="10">
        <v>24</v>
      </c>
      <c r="C21" s="10">
        <v>545</v>
      </c>
      <c r="D21" s="10">
        <v>7040</v>
      </c>
      <c r="E21" s="10"/>
      <c r="F21" s="10">
        <v>4</v>
      </c>
      <c r="G21" s="11">
        <f t="shared" si="0"/>
        <v>7613</v>
      </c>
      <c r="H21" s="10"/>
    </row>
    <row r="22" spans="1:8" s="22" customFormat="1" x14ac:dyDescent="0.25">
      <c r="A22" s="64" t="s">
        <v>76</v>
      </c>
      <c r="B22" s="10">
        <v>45</v>
      </c>
      <c r="C22" s="10">
        <v>518</v>
      </c>
      <c r="D22" s="10">
        <v>6932</v>
      </c>
      <c r="E22" s="10"/>
      <c r="F22" s="10">
        <v>3</v>
      </c>
      <c r="G22" s="11">
        <f t="shared" si="0"/>
        <v>7498</v>
      </c>
      <c r="H22" s="10"/>
    </row>
    <row r="23" spans="1:8" s="22" customFormat="1" x14ac:dyDescent="0.25">
      <c r="A23" s="23" t="s">
        <v>77</v>
      </c>
      <c r="B23" s="10">
        <v>26</v>
      </c>
      <c r="C23" s="10">
        <v>417</v>
      </c>
      <c r="D23" s="10">
        <v>5407</v>
      </c>
      <c r="E23" s="10"/>
      <c r="F23" s="10">
        <v>3</v>
      </c>
      <c r="G23" s="11">
        <f t="shared" si="0"/>
        <v>5853</v>
      </c>
      <c r="H23" s="10"/>
    </row>
    <row r="24" spans="1:8" s="22" customFormat="1" x14ac:dyDescent="0.25">
      <c r="A24" s="23" t="s">
        <v>95</v>
      </c>
      <c r="B24" s="10">
        <v>7</v>
      </c>
      <c r="C24" s="10">
        <v>107</v>
      </c>
      <c r="D24" s="10">
        <v>1624</v>
      </c>
      <c r="E24" s="10"/>
      <c r="F24" s="10"/>
      <c r="G24" s="11">
        <f t="shared" si="0"/>
        <v>1738</v>
      </c>
    </row>
    <row r="25" spans="1:8" s="22" customFormat="1" x14ac:dyDescent="0.25">
      <c r="A25" s="64" t="s">
        <v>96</v>
      </c>
      <c r="B25" s="10">
        <v>29</v>
      </c>
      <c r="C25" s="10">
        <v>239</v>
      </c>
      <c r="D25" s="10">
        <v>4106</v>
      </c>
      <c r="E25" s="10">
        <v>4</v>
      </c>
      <c r="F25" s="10"/>
      <c r="G25" s="11">
        <f t="shared" si="0"/>
        <v>4378</v>
      </c>
      <c r="H25" s="10"/>
    </row>
    <row r="26" spans="1:8" s="22" customFormat="1" x14ac:dyDescent="0.25">
      <c r="A26" s="64" t="s">
        <v>97</v>
      </c>
      <c r="B26" s="10">
        <v>17</v>
      </c>
      <c r="C26" s="10">
        <v>287</v>
      </c>
      <c r="D26" s="10">
        <v>3755</v>
      </c>
      <c r="E26" s="10">
        <v>5</v>
      </c>
      <c r="F26" s="11"/>
      <c r="G26" s="11">
        <f t="shared" si="0"/>
        <v>4064</v>
      </c>
    </row>
    <row r="27" spans="1:8" s="22" customFormat="1" x14ac:dyDescent="0.25">
      <c r="A27" s="64" t="s">
        <v>98</v>
      </c>
      <c r="B27" s="10">
        <v>30</v>
      </c>
      <c r="C27" s="10">
        <v>486</v>
      </c>
      <c r="D27" s="10">
        <v>4916</v>
      </c>
      <c r="E27" s="10">
        <v>8</v>
      </c>
      <c r="F27" s="11"/>
      <c r="G27" s="11">
        <f>SUM(B27:F27)</f>
        <v>5440</v>
      </c>
    </row>
    <row r="28" spans="1:8" s="22" customFormat="1" x14ac:dyDescent="0.25">
      <c r="A28" s="64" t="s">
        <v>99</v>
      </c>
      <c r="B28" s="10">
        <v>20</v>
      </c>
      <c r="C28" s="10">
        <v>676</v>
      </c>
      <c r="D28" s="10">
        <v>6399</v>
      </c>
      <c r="E28" s="10">
        <v>5</v>
      </c>
      <c r="F28" s="11"/>
      <c r="G28" s="11">
        <f>SUM(B28:F28)</f>
        <v>7100</v>
      </c>
    </row>
    <row r="29" spans="1:8" s="22" customFormat="1" x14ac:dyDescent="0.25">
      <c r="A29" s="64" t="s">
        <v>479</v>
      </c>
      <c r="B29" s="10">
        <v>50</v>
      </c>
      <c r="C29" s="10">
        <v>719</v>
      </c>
      <c r="D29" s="10">
        <v>8811</v>
      </c>
      <c r="E29" s="10">
        <v>5</v>
      </c>
      <c r="F29" s="11"/>
      <c r="G29" s="11">
        <f>SUM(B29:F29)</f>
        <v>9585</v>
      </c>
    </row>
    <row r="30" spans="1:8" s="22" customFormat="1" x14ac:dyDescent="0.25">
      <c r="A30" s="209" t="s">
        <v>100</v>
      </c>
      <c r="B30" s="209"/>
      <c r="C30" s="209"/>
      <c r="D30" s="209"/>
      <c r="E30" s="209"/>
      <c r="F30" s="209"/>
      <c r="G30" s="209"/>
      <c r="H30" s="10"/>
    </row>
    <row r="31" spans="1:8" s="22" customFormat="1" x14ac:dyDescent="0.25">
      <c r="A31" s="64" t="s">
        <v>56</v>
      </c>
      <c r="B31" s="24">
        <v>8.6058519793459545E-3</v>
      </c>
      <c r="C31" s="24">
        <v>6.863166953528399E-2</v>
      </c>
      <c r="D31" s="24">
        <v>0.92082616179001719</v>
      </c>
      <c r="E31" s="24"/>
      <c r="F31" s="24">
        <v>1.93631669535284E-3</v>
      </c>
      <c r="G31" s="25">
        <v>1</v>
      </c>
      <c r="H31" s="10"/>
    </row>
    <row r="32" spans="1:8" s="22" customFormat="1" x14ac:dyDescent="0.25">
      <c r="A32" s="64" t="s">
        <v>61</v>
      </c>
      <c r="B32" s="24">
        <v>8.8159031979256706E-3</v>
      </c>
      <c r="C32" s="24">
        <v>7.2255834053586862E-2</v>
      </c>
      <c r="D32" s="24">
        <v>0.91858254105445114</v>
      </c>
      <c r="E32" s="24"/>
      <c r="F32" s="24">
        <v>3.4572169403630077E-4</v>
      </c>
      <c r="G32" s="25">
        <v>1</v>
      </c>
      <c r="H32" s="10"/>
    </row>
    <row r="33" spans="1:8" s="22" customFormat="1" x14ac:dyDescent="0.25">
      <c r="A33" s="64" t="s">
        <v>62</v>
      </c>
      <c r="B33" s="24">
        <v>5.826656955571741E-3</v>
      </c>
      <c r="C33" s="24">
        <v>5.9723233794610343E-2</v>
      </c>
      <c r="D33" s="24">
        <v>0.93226511289147851</v>
      </c>
      <c r="E33" s="24"/>
      <c r="F33" s="24">
        <v>2.1849963583394027E-3</v>
      </c>
      <c r="G33" s="25">
        <v>1</v>
      </c>
      <c r="H33" s="10"/>
    </row>
    <row r="34" spans="1:8" s="22" customFormat="1" x14ac:dyDescent="0.25">
      <c r="A34" s="64" t="s">
        <v>63</v>
      </c>
      <c r="B34" s="24">
        <v>7.3561228905235825E-3</v>
      </c>
      <c r="C34" s="24">
        <v>5.2358286456079622E-2</v>
      </c>
      <c r="D34" s="24">
        <v>0.93956440213471804</v>
      </c>
      <c r="E34" s="24"/>
      <c r="F34" s="24">
        <v>7.2118851867878264E-4</v>
      </c>
      <c r="G34" s="25">
        <v>1</v>
      </c>
      <c r="H34" s="10"/>
    </row>
    <row r="35" spans="1:8" s="22" customFormat="1" x14ac:dyDescent="0.25">
      <c r="A35" s="64" t="s">
        <v>64</v>
      </c>
      <c r="B35" s="24">
        <v>1.1509116772274668E-2</v>
      </c>
      <c r="C35" s="24">
        <v>3.8148196042932882E-2</v>
      </c>
      <c r="D35" s="24">
        <v>0.94749773697142115</v>
      </c>
      <c r="E35" s="24"/>
      <c r="F35" s="24">
        <v>2.8449502133712661E-3</v>
      </c>
      <c r="G35" s="25">
        <v>1</v>
      </c>
      <c r="H35" s="10"/>
    </row>
    <row r="36" spans="1:8" s="22" customFormat="1" x14ac:dyDescent="0.25">
      <c r="A36" s="64" t="s">
        <v>65</v>
      </c>
      <c r="B36" s="24">
        <v>1.1261546248260155E-2</v>
      </c>
      <c r="C36" s="24">
        <v>3.7454131342528153E-2</v>
      </c>
      <c r="D36" s="24">
        <v>0.94976591167910918</v>
      </c>
      <c r="E36" s="24"/>
      <c r="F36" s="24">
        <v>1.5184107301024928E-3</v>
      </c>
      <c r="G36" s="25">
        <v>1</v>
      </c>
      <c r="H36" s="10"/>
    </row>
    <row r="37" spans="1:8" s="22" customFormat="1" x14ac:dyDescent="0.25">
      <c r="A37" s="64" t="s">
        <v>66</v>
      </c>
      <c r="B37" s="24">
        <f t="shared" ref="B37:D49" si="1">B14/$G14</f>
        <v>1.1050409734293519E-2</v>
      </c>
      <c r="C37" s="24">
        <f t="shared" si="1"/>
        <v>4.1345915073255524E-2</v>
      </c>
      <c r="D37" s="24">
        <f t="shared" si="1"/>
        <v>0.94661037993543584</v>
      </c>
      <c r="E37" s="24"/>
      <c r="F37" s="24">
        <f t="shared" ref="F37:F47" si="2">F14/$G14</f>
        <v>9.9329525701514782E-4</v>
      </c>
      <c r="G37" s="25">
        <f t="shared" ref="G37:G43" si="3">SUM(B37:F37)</f>
        <v>1</v>
      </c>
      <c r="H37" s="10"/>
    </row>
    <row r="38" spans="1:8" s="22" customFormat="1" x14ac:dyDescent="0.25">
      <c r="A38" s="64" t="s">
        <v>69</v>
      </c>
      <c r="B38" s="24">
        <f t="shared" si="1"/>
        <v>8.7353583482231486E-3</v>
      </c>
      <c r="C38" s="24">
        <f t="shared" si="1"/>
        <v>4.0003970617431009E-2</v>
      </c>
      <c r="D38" s="24">
        <f t="shared" si="1"/>
        <v>0.94967242406194163</v>
      </c>
      <c r="E38" s="24"/>
      <c r="F38" s="24">
        <f t="shared" si="2"/>
        <v>1.5882469724042088E-3</v>
      </c>
      <c r="G38" s="25">
        <f t="shared" si="3"/>
        <v>1</v>
      </c>
      <c r="H38" s="10"/>
    </row>
    <row r="39" spans="1:8" s="22" customFormat="1" x14ac:dyDescent="0.25">
      <c r="A39" s="64" t="s">
        <v>70</v>
      </c>
      <c r="B39" s="24">
        <f t="shared" si="1"/>
        <v>1.0265830992003459E-2</v>
      </c>
      <c r="C39" s="24">
        <f t="shared" si="1"/>
        <v>3.8361789496433978E-2</v>
      </c>
      <c r="D39" s="24">
        <f t="shared" si="1"/>
        <v>0.94985952020747788</v>
      </c>
      <c r="E39" s="24"/>
      <c r="F39" s="24">
        <f t="shared" si="2"/>
        <v>1.5128593040847202E-3</v>
      </c>
      <c r="G39" s="25">
        <f t="shared" si="3"/>
        <v>1</v>
      </c>
      <c r="H39" s="10"/>
    </row>
    <row r="40" spans="1:8" s="22" customFormat="1" x14ac:dyDescent="0.25">
      <c r="A40" s="64" t="s">
        <v>71</v>
      </c>
      <c r="B40" s="24">
        <f t="shared" si="1"/>
        <v>6.554604080769637E-3</v>
      </c>
      <c r="C40" s="24">
        <f t="shared" si="1"/>
        <v>4.4825034358811716E-2</v>
      </c>
      <c r="D40" s="24">
        <f t="shared" si="1"/>
        <v>0.94714028967121255</v>
      </c>
      <c r="E40" s="24"/>
      <c r="F40" s="24">
        <f t="shared" si="2"/>
        <v>1.4800718892060472E-3</v>
      </c>
      <c r="G40" s="25">
        <f t="shared" si="3"/>
        <v>1</v>
      </c>
      <c r="H40" s="10"/>
    </row>
    <row r="41" spans="1:8" s="22" customFormat="1" x14ac:dyDescent="0.25">
      <c r="A41" s="64" t="s">
        <v>72</v>
      </c>
      <c r="B41" s="24">
        <f t="shared" si="1"/>
        <v>6.7033756284414648E-3</v>
      </c>
      <c r="C41" s="24">
        <f t="shared" si="1"/>
        <v>5.4345223844864739E-2</v>
      </c>
      <c r="D41" s="24">
        <f t="shared" si="1"/>
        <v>0.93883169739047168</v>
      </c>
      <c r="E41" s="24"/>
      <c r="F41" s="24">
        <f t="shared" si="2"/>
        <v>1.1970313622216902E-4</v>
      </c>
      <c r="G41" s="25">
        <f t="shared" si="3"/>
        <v>1</v>
      </c>
      <c r="H41" s="10"/>
    </row>
    <row r="42" spans="1:8" s="22" customFormat="1" x14ac:dyDescent="0.25">
      <c r="A42" s="64" t="s">
        <v>73</v>
      </c>
      <c r="B42" s="24">
        <f t="shared" si="1"/>
        <v>5.8108821975699949E-3</v>
      </c>
      <c r="C42" s="24">
        <f t="shared" si="1"/>
        <v>5.9799260433174857E-2</v>
      </c>
      <c r="D42" s="24">
        <f t="shared" si="1"/>
        <v>0.93291072371896455</v>
      </c>
      <c r="E42" s="24"/>
      <c r="F42" s="24">
        <f t="shared" si="2"/>
        <v>1.4791336502905442E-3</v>
      </c>
      <c r="G42" s="25">
        <f t="shared" si="3"/>
        <v>0.99999999999999989</v>
      </c>
      <c r="H42" s="10"/>
    </row>
    <row r="43" spans="1:8" s="22" customFormat="1" x14ac:dyDescent="0.25">
      <c r="A43" s="64" t="s">
        <v>74</v>
      </c>
      <c r="B43" s="24">
        <f t="shared" si="1"/>
        <v>5.40888602704443E-3</v>
      </c>
      <c r="C43" s="24">
        <f t="shared" si="1"/>
        <v>5.7437218287186093E-2</v>
      </c>
      <c r="D43" s="24">
        <f t="shared" si="1"/>
        <v>0.93650998068254987</v>
      </c>
      <c r="E43" s="24"/>
      <c r="F43" s="24">
        <f t="shared" si="2"/>
        <v>6.43915003219575E-4</v>
      </c>
      <c r="G43" s="25">
        <f t="shared" si="3"/>
        <v>1</v>
      </c>
      <c r="H43" s="10"/>
    </row>
    <row r="44" spans="1:8" s="22" customFormat="1" x14ac:dyDescent="0.25">
      <c r="A44" s="64" t="s">
        <v>75</v>
      </c>
      <c r="B44" s="24">
        <f t="shared" si="1"/>
        <v>3.152502298699593E-3</v>
      </c>
      <c r="C44" s="24">
        <f t="shared" si="1"/>
        <v>7.1588073032969921E-2</v>
      </c>
      <c r="D44" s="24">
        <f t="shared" si="1"/>
        <v>0.92473400761854718</v>
      </c>
      <c r="E44" s="24"/>
      <c r="F44" s="24">
        <f t="shared" si="2"/>
        <v>5.2541704978326543E-4</v>
      </c>
      <c r="G44" s="25">
        <f t="shared" ref="G44:G49" si="4">G21/$G21</f>
        <v>1</v>
      </c>
      <c r="H44" s="10"/>
    </row>
    <row r="45" spans="1:8" s="22" customFormat="1" x14ac:dyDescent="0.25">
      <c r="A45" s="64" t="s">
        <v>76</v>
      </c>
      <c r="B45" s="24">
        <f t="shared" si="1"/>
        <v>6.0016004267804748E-3</v>
      </c>
      <c r="C45" s="24">
        <f t="shared" si="1"/>
        <v>6.9085089357161913E-2</v>
      </c>
      <c r="D45" s="24">
        <f t="shared" si="1"/>
        <v>0.92451320352093891</v>
      </c>
      <c r="E45" s="24"/>
      <c r="F45" s="24">
        <f t="shared" si="2"/>
        <v>4.0010669511869834E-4</v>
      </c>
      <c r="G45" s="25">
        <f t="shared" si="4"/>
        <v>1</v>
      </c>
      <c r="H45" s="10"/>
    </row>
    <row r="46" spans="1:8" s="22" customFormat="1" x14ac:dyDescent="0.25">
      <c r="A46" s="23" t="s">
        <v>77</v>
      </c>
      <c r="B46" s="24">
        <f t="shared" si="1"/>
        <v>4.4421664103878357E-3</v>
      </c>
      <c r="C46" s="24">
        <f t="shared" si="1"/>
        <v>7.1245515120451047E-2</v>
      </c>
      <c r="D46" s="24">
        <f t="shared" si="1"/>
        <v>0.92379976080642401</v>
      </c>
      <c r="E46" s="24"/>
      <c r="F46" s="24">
        <f t="shared" si="2"/>
        <v>5.1255766273705791E-4</v>
      </c>
      <c r="G46" s="25">
        <f t="shared" si="4"/>
        <v>1</v>
      </c>
      <c r="H46" s="10"/>
    </row>
    <row r="47" spans="1:8" s="22" customFormat="1" x14ac:dyDescent="0.25">
      <c r="A47" s="23" t="s">
        <v>95</v>
      </c>
      <c r="B47" s="24">
        <f t="shared" si="1"/>
        <v>4.0276179516685849E-3</v>
      </c>
      <c r="C47" s="24">
        <f t="shared" si="1"/>
        <v>6.1565017261219795E-2</v>
      </c>
      <c r="D47" s="24">
        <f t="shared" si="1"/>
        <v>0.93440736478711162</v>
      </c>
      <c r="E47" s="24"/>
      <c r="F47" s="24">
        <f t="shared" si="2"/>
        <v>0</v>
      </c>
      <c r="G47" s="25">
        <f t="shared" si="4"/>
        <v>1</v>
      </c>
    </row>
    <row r="48" spans="1:8" s="22" customFormat="1" x14ac:dyDescent="0.25">
      <c r="A48" s="64" t="s">
        <v>96</v>
      </c>
      <c r="B48" s="24">
        <f t="shared" si="1"/>
        <v>6.6240292370945636E-3</v>
      </c>
      <c r="C48" s="24">
        <f t="shared" si="1"/>
        <v>5.4591137505710367E-2</v>
      </c>
      <c r="D48" s="24">
        <f t="shared" si="1"/>
        <v>0.93787117405207854</v>
      </c>
      <c r="E48" s="24">
        <f>E25/$G25</f>
        <v>9.1365920511649154E-4</v>
      </c>
      <c r="F48" s="24"/>
      <c r="G48" s="25">
        <f t="shared" si="4"/>
        <v>1</v>
      </c>
      <c r="H48" s="10"/>
    </row>
    <row r="49" spans="1:8" s="22" customFormat="1" x14ac:dyDescent="0.25">
      <c r="A49" s="64" t="s">
        <v>97</v>
      </c>
      <c r="B49" s="24">
        <f t="shared" si="1"/>
        <v>4.1830708661417327E-3</v>
      </c>
      <c r="C49" s="24">
        <f t="shared" si="1"/>
        <v>7.062007874015748E-2</v>
      </c>
      <c r="D49" s="24">
        <f t="shared" si="1"/>
        <v>0.92396653543307083</v>
      </c>
      <c r="E49" s="24">
        <f>E26/$G26</f>
        <v>1.2303149606299212E-3</v>
      </c>
      <c r="F49" s="24"/>
      <c r="G49" s="25">
        <f t="shared" si="4"/>
        <v>1</v>
      </c>
      <c r="H49" s="10"/>
    </row>
    <row r="50" spans="1:8" s="22" customFormat="1" x14ac:dyDescent="0.25">
      <c r="A50" s="64" t="s">
        <v>98</v>
      </c>
      <c r="B50" s="24">
        <f t="shared" ref="B50:E52" si="5">+B27/$G27</f>
        <v>5.5147058823529415E-3</v>
      </c>
      <c r="C50" s="24">
        <f t="shared" si="5"/>
        <v>8.9338235294117649E-2</v>
      </c>
      <c r="D50" s="24">
        <f t="shared" si="5"/>
        <v>0.9036764705882353</v>
      </c>
      <c r="E50" s="24">
        <f t="shared" si="5"/>
        <v>1.4705882352941176E-3</v>
      </c>
      <c r="F50" s="24"/>
      <c r="G50" s="25">
        <f>SUM(B50:F50)</f>
        <v>1</v>
      </c>
      <c r="H50" s="10"/>
    </row>
    <row r="51" spans="1:8" s="22" customFormat="1" x14ac:dyDescent="0.25">
      <c r="A51" s="64" t="s">
        <v>99</v>
      </c>
      <c r="B51" s="24">
        <f t="shared" si="5"/>
        <v>2.8169014084507044E-3</v>
      </c>
      <c r="C51" s="24">
        <f t="shared" si="5"/>
        <v>9.5211267605633809E-2</v>
      </c>
      <c r="D51" s="24">
        <f t="shared" si="5"/>
        <v>0.90126760563380282</v>
      </c>
      <c r="E51" s="24">
        <f t="shared" si="5"/>
        <v>7.0422535211267609E-4</v>
      </c>
      <c r="F51" s="24"/>
      <c r="G51" s="25">
        <f>SUM(B51:F51)</f>
        <v>1</v>
      </c>
      <c r="H51" s="10"/>
    </row>
    <row r="52" spans="1:8" s="22" customFormat="1" x14ac:dyDescent="0.25">
      <c r="A52" s="64" t="s">
        <v>479</v>
      </c>
      <c r="B52" s="24">
        <f t="shared" si="5"/>
        <v>5.2164840897235268E-3</v>
      </c>
      <c r="C52" s="24">
        <f t="shared" si="5"/>
        <v>7.5013041210224313E-2</v>
      </c>
      <c r="D52" s="24">
        <f t="shared" si="5"/>
        <v>0.91924882629107985</v>
      </c>
      <c r="E52" s="24">
        <f t="shared" si="5"/>
        <v>5.2164840897235261E-4</v>
      </c>
      <c r="F52" s="24"/>
      <c r="G52" s="25">
        <f>SUM(B52:F52)</f>
        <v>1</v>
      </c>
      <c r="H52" s="10"/>
    </row>
    <row r="53" spans="1:8" s="22" customFormat="1" x14ac:dyDescent="0.25">
      <c r="A53" s="209" t="s">
        <v>101</v>
      </c>
      <c r="B53" s="209"/>
      <c r="C53" s="209"/>
      <c r="D53" s="209"/>
      <c r="E53" s="209"/>
      <c r="F53" s="209"/>
      <c r="G53" s="209"/>
      <c r="H53" s="10"/>
    </row>
    <row r="54" spans="1:8" s="22" customFormat="1" x14ac:dyDescent="0.25">
      <c r="A54" s="64" t="s">
        <v>61</v>
      </c>
      <c r="B54" s="24">
        <v>2.1005121857971612E-4</v>
      </c>
      <c r="C54" s="24">
        <v>3.624164518302872E-3</v>
      </c>
      <c r="D54" s="24">
        <v>-2.2436207355660542E-3</v>
      </c>
      <c r="E54" s="24"/>
      <c r="F54" s="24">
        <v>-1.5905950013165391E-3</v>
      </c>
      <c r="G54" s="25">
        <v>0</v>
      </c>
      <c r="H54" s="10"/>
    </row>
    <row r="55" spans="1:8" s="22" customFormat="1" x14ac:dyDescent="0.25">
      <c r="A55" s="64" t="s">
        <v>62</v>
      </c>
      <c r="B55" s="24">
        <v>-2.9892462423539296E-3</v>
      </c>
      <c r="C55" s="24">
        <v>-1.2532600258976519E-2</v>
      </c>
      <c r="D55" s="24">
        <v>1.3682571837027369E-2</v>
      </c>
      <c r="E55" s="24"/>
      <c r="F55" s="24">
        <v>1.8392746643031018E-3</v>
      </c>
      <c r="G55" s="25">
        <v>0</v>
      </c>
      <c r="H55" s="10"/>
    </row>
    <row r="56" spans="1:8" s="22" customFormat="1" x14ac:dyDescent="0.25">
      <c r="A56" s="64" t="s">
        <v>63</v>
      </c>
      <c r="B56" s="24">
        <v>1.5294659349518415E-3</v>
      </c>
      <c r="C56" s="24">
        <v>-7.364947338530721E-3</v>
      </c>
      <c r="D56" s="24">
        <v>7.2992892432395262E-3</v>
      </c>
      <c r="E56" s="24"/>
      <c r="F56" s="24">
        <v>-1.46380783966062E-3</v>
      </c>
      <c r="G56" s="25">
        <v>0</v>
      </c>
      <c r="H56" s="10"/>
    </row>
    <row r="57" spans="1:8" s="22" customFormat="1" x14ac:dyDescent="0.25">
      <c r="A57" s="64" t="s">
        <v>64</v>
      </c>
      <c r="B57" s="24">
        <v>4.1529938817510851E-3</v>
      </c>
      <c r="C57" s="24">
        <v>-1.4210090413146741E-2</v>
      </c>
      <c r="D57" s="24">
        <v>7.9333348367031098E-3</v>
      </c>
      <c r="E57" s="24"/>
      <c r="F57" s="24">
        <v>2.1237616946924833E-3</v>
      </c>
      <c r="G57" s="25">
        <v>0</v>
      </c>
      <c r="H57" s="10"/>
    </row>
    <row r="58" spans="1:8" s="22" customFormat="1" x14ac:dyDescent="0.25">
      <c r="A58" s="64" t="s">
        <v>65</v>
      </c>
      <c r="B58" s="24">
        <v>-2.4757052401451311E-4</v>
      </c>
      <c r="C58" s="24">
        <v>-6.9406470040472845E-4</v>
      </c>
      <c r="D58" s="24">
        <v>2.268174707688031E-3</v>
      </c>
      <c r="E58" s="24"/>
      <c r="F58" s="24">
        <v>-1.3265394832687734E-3</v>
      </c>
      <c r="G58" s="25">
        <v>0</v>
      </c>
      <c r="H58" s="10"/>
    </row>
    <row r="59" spans="1:8" s="22" customFormat="1" x14ac:dyDescent="0.25">
      <c r="A59" s="64" t="s">
        <v>66</v>
      </c>
      <c r="B59" s="24">
        <f t="shared" ref="B59:D68" si="6">B37-B36</f>
        <v>-2.1113651396663553E-4</v>
      </c>
      <c r="C59" s="24">
        <f t="shared" si="6"/>
        <v>3.8917837307273703E-3</v>
      </c>
      <c r="D59" s="24">
        <f t="shared" si="6"/>
        <v>-3.1555317436733343E-3</v>
      </c>
      <c r="E59" s="24"/>
      <c r="F59" s="24">
        <f t="shared" ref="F59:G68" si="7">F37-F36</f>
        <v>-5.2511547308734495E-4</v>
      </c>
      <c r="G59" s="25">
        <f t="shared" si="7"/>
        <v>0</v>
      </c>
      <c r="H59" s="10"/>
    </row>
    <row r="60" spans="1:8" s="22" customFormat="1" x14ac:dyDescent="0.25">
      <c r="A60" s="64" t="s">
        <v>69</v>
      </c>
      <c r="B60" s="24">
        <f t="shared" si="6"/>
        <v>-2.3150513860703704E-3</v>
      </c>
      <c r="C60" s="24">
        <f t="shared" si="6"/>
        <v>-1.3419444558245147E-3</v>
      </c>
      <c r="D60" s="24">
        <f t="shared" si="6"/>
        <v>3.0620441265057918E-3</v>
      </c>
      <c r="E60" s="24"/>
      <c r="F60" s="24">
        <f t="shared" si="7"/>
        <v>5.9495171538906095E-4</v>
      </c>
      <c r="G60" s="25">
        <f t="shared" si="7"/>
        <v>0</v>
      </c>
      <c r="H60" s="10"/>
    </row>
    <row r="61" spans="1:8" s="22" customFormat="1" x14ac:dyDescent="0.25">
      <c r="A61" s="64" t="s">
        <v>70</v>
      </c>
      <c r="B61" s="24">
        <f t="shared" si="6"/>
        <v>1.53047264378031E-3</v>
      </c>
      <c r="C61" s="24">
        <f t="shared" si="6"/>
        <v>-1.6421811209970313E-3</v>
      </c>
      <c r="D61" s="24">
        <f t="shared" si="6"/>
        <v>1.8709614553624743E-4</v>
      </c>
      <c r="E61" s="24"/>
      <c r="F61" s="24">
        <f t="shared" si="7"/>
        <v>-7.5387668319488619E-5</v>
      </c>
      <c r="G61" s="25">
        <f t="shared" si="7"/>
        <v>0</v>
      </c>
      <c r="H61" s="10"/>
    </row>
    <row r="62" spans="1:8" s="22" customFormat="1" x14ac:dyDescent="0.25">
      <c r="A62" s="64" t="s">
        <v>71</v>
      </c>
      <c r="B62" s="24">
        <f t="shared" si="6"/>
        <v>-3.7112269112338217E-3</v>
      </c>
      <c r="C62" s="24">
        <f t="shared" si="6"/>
        <v>6.4632448623777386E-3</v>
      </c>
      <c r="D62" s="24">
        <f t="shared" si="6"/>
        <v>-2.7192305362653268E-3</v>
      </c>
      <c r="E62" s="24"/>
      <c r="F62" s="24">
        <f t="shared" si="7"/>
        <v>-3.2787414878672917E-5</v>
      </c>
      <c r="G62" s="25">
        <f t="shared" si="7"/>
        <v>0</v>
      </c>
      <c r="H62" s="10"/>
    </row>
    <row r="63" spans="1:8" s="22" customFormat="1" x14ac:dyDescent="0.25">
      <c r="A63" s="64" t="s">
        <v>72</v>
      </c>
      <c r="B63" s="24">
        <f t="shared" si="6"/>
        <v>1.4877154767182783E-4</v>
      </c>
      <c r="C63" s="24">
        <f t="shared" si="6"/>
        <v>9.5201894860530226E-3</v>
      </c>
      <c r="D63" s="24">
        <f t="shared" si="6"/>
        <v>-8.3085922807408785E-3</v>
      </c>
      <c r="E63" s="24"/>
      <c r="F63" s="24">
        <f t="shared" si="7"/>
        <v>-1.3603687529838782E-3</v>
      </c>
      <c r="G63" s="25">
        <f t="shared" si="7"/>
        <v>0</v>
      </c>
      <c r="H63" s="10"/>
    </row>
    <row r="64" spans="1:8" s="22" customFormat="1" x14ac:dyDescent="0.25">
      <c r="A64" s="64" t="s">
        <v>73</v>
      </c>
      <c r="B64" s="24">
        <f t="shared" si="6"/>
        <v>-8.9249343087146986E-4</v>
      </c>
      <c r="C64" s="24">
        <f t="shared" si="6"/>
        <v>5.4540365883101183E-3</v>
      </c>
      <c r="D64" s="24">
        <f t="shared" si="6"/>
        <v>-5.9209736715071237E-3</v>
      </c>
      <c r="E64" s="24"/>
      <c r="F64" s="24">
        <f t="shared" si="7"/>
        <v>1.3594305140683751E-3</v>
      </c>
      <c r="G64" s="25">
        <f t="shared" si="7"/>
        <v>0</v>
      </c>
      <c r="H64" s="10"/>
    </row>
    <row r="65" spans="1:9" s="22" customFormat="1" x14ac:dyDescent="0.25">
      <c r="A65" s="64" t="s">
        <v>74</v>
      </c>
      <c r="B65" s="24">
        <f t="shared" si="6"/>
        <v>-4.0199617052556497E-4</v>
      </c>
      <c r="C65" s="24">
        <f t="shared" si="6"/>
        <v>-2.3620421459887644E-3</v>
      </c>
      <c r="D65" s="24">
        <f t="shared" si="6"/>
        <v>3.5992569635853178E-3</v>
      </c>
      <c r="E65" s="24"/>
      <c r="F65" s="24">
        <f t="shared" si="7"/>
        <v>-8.3521864707096917E-4</v>
      </c>
      <c r="G65" s="25">
        <f t="shared" si="7"/>
        <v>0</v>
      </c>
      <c r="H65" s="10"/>
    </row>
    <row r="66" spans="1:9" s="22" customFormat="1" x14ac:dyDescent="0.25">
      <c r="A66" s="64" t="s">
        <v>75</v>
      </c>
      <c r="B66" s="24">
        <f t="shared" si="6"/>
        <v>-2.256383728344837E-3</v>
      </c>
      <c r="C66" s="24">
        <f t="shared" si="6"/>
        <v>1.4150854745783828E-2</v>
      </c>
      <c r="D66" s="24">
        <f t="shared" si="6"/>
        <v>-1.1775973064002687E-2</v>
      </c>
      <c r="E66" s="24"/>
      <c r="F66" s="24">
        <f t="shared" si="7"/>
        <v>-1.1849795343630957E-4</v>
      </c>
      <c r="G66" s="25">
        <f t="shared" si="7"/>
        <v>0</v>
      </c>
      <c r="H66" s="10"/>
    </row>
    <row r="67" spans="1:9" s="22" customFormat="1" x14ac:dyDescent="0.25">
      <c r="A67" s="64" t="s">
        <v>76</v>
      </c>
      <c r="B67" s="24">
        <f t="shared" si="6"/>
        <v>2.8490981280808818E-3</v>
      </c>
      <c r="C67" s="24">
        <f t="shared" si="6"/>
        <v>-2.5029836758080071E-3</v>
      </c>
      <c r="D67" s="24">
        <f t="shared" si="6"/>
        <v>-2.2080409760827369E-4</v>
      </c>
      <c r="E67" s="24"/>
      <c r="F67" s="24">
        <f t="shared" si="7"/>
        <v>-1.2531035466456709E-4</v>
      </c>
      <c r="G67" s="25">
        <f t="shared" si="7"/>
        <v>0</v>
      </c>
      <c r="H67" s="10"/>
    </row>
    <row r="68" spans="1:9" s="22" customFormat="1" x14ac:dyDescent="0.25">
      <c r="A68" s="23" t="s">
        <v>77</v>
      </c>
      <c r="B68" s="24">
        <f t="shared" si="6"/>
        <v>-1.5594340163926391E-3</v>
      </c>
      <c r="C68" s="24">
        <f t="shared" si="6"/>
        <v>2.1604257632891338E-3</v>
      </c>
      <c r="D68" s="24">
        <f t="shared" si="6"/>
        <v>-7.1344271451490027E-4</v>
      </c>
      <c r="E68" s="24"/>
      <c r="F68" s="24">
        <f t="shared" si="7"/>
        <v>1.1245096761835957E-4</v>
      </c>
      <c r="G68" s="25">
        <f t="shared" si="7"/>
        <v>0</v>
      </c>
      <c r="H68" s="10"/>
    </row>
    <row r="69" spans="1:9" s="22" customFormat="1" x14ac:dyDescent="0.25">
      <c r="A69" s="23" t="s">
        <v>95</v>
      </c>
      <c r="B69" s="24">
        <f>B47-B45</f>
        <v>-1.9739824751118899E-3</v>
      </c>
      <c r="C69" s="24">
        <f t="shared" ref="C69:G69" si="8">C47-C45</f>
        <v>-7.520072095942118E-3</v>
      </c>
      <c r="D69" s="24">
        <f t="shared" si="8"/>
        <v>9.8941612661727074E-3</v>
      </c>
      <c r="E69" s="24"/>
      <c r="F69" s="24">
        <f t="shared" si="8"/>
        <v>-4.0010669511869834E-4</v>
      </c>
      <c r="G69" s="25">
        <f t="shared" si="8"/>
        <v>0</v>
      </c>
    </row>
    <row r="70" spans="1:9" s="22" customFormat="1" x14ac:dyDescent="0.25">
      <c r="A70" s="64" t="s">
        <v>96</v>
      </c>
      <c r="B70" s="24">
        <f>B48-B47</f>
        <v>2.5964112854259787E-3</v>
      </c>
      <c r="C70" s="24">
        <f>C48-C47</f>
        <v>-6.9738797555094281E-3</v>
      </c>
      <c r="D70" s="24">
        <f>D48-D47</f>
        <v>3.4638092649669217E-3</v>
      </c>
      <c r="E70" s="24"/>
      <c r="F70" s="24"/>
      <c r="G70" s="25">
        <f>G48-G47</f>
        <v>0</v>
      </c>
      <c r="H70" s="10"/>
    </row>
    <row r="71" spans="1:9" s="22" customFormat="1" x14ac:dyDescent="0.25">
      <c r="A71" s="64" t="s">
        <v>97</v>
      </c>
      <c r="B71" s="24">
        <f t="shared" ref="B71" si="9">B49-B48</f>
        <v>-2.440958370952831E-3</v>
      </c>
      <c r="C71" s="24">
        <f>C49-C48</f>
        <v>1.6028941234447112E-2</v>
      </c>
      <c r="D71" s="24">
        <f>D49-D48</f>
        <v>-1.3904638619007703E-2</v>
      </c>
      <c r="E71" s="24">
        <f>E49-E48</f>
        <v>3.166557555134297E-4</v>
      </c>
      <c r="F71" s="24"/>
      <c r="G71" s="25">
        <f>G49-G48</f>
        <v>0</v>
      </c>
      <c r="H71" s="10"/>
    </row>
    <row r="72" spans="1:9" s="22" customFormat="1" x14ac:dyDescent="0.25">
      <c r="A72" s="64" t="s">
        <v>98</v>
      </c>
      <c r="B72" s="24">
        <f t="shared" ref="B72:E74" si="10">+B50-B49</f>
        <v>1.3316350162112089E-3</v>
      </c>
      <c r="C72" s="24">
        <f t="shared" si="10"/>
        <v>1.8718156553960169E-2</v>
      </c>
      <c r="D72" s="24">
        <f t="shared" si="10"/>
        <v>-2.0290064844835531E-2</v>
      </c>
      <c r="E72" s="24">
        <f t="shared" si="10"/>
        <v>2.4027327466419638E-4</v>
      </c>
      <c r="F72" s="24"/>
      <c r="G72" s="25">
        <f>SUM(B72:F72)</f>
        <v>4.4669129506402783E-17</v>
      </c>
      <c r="H72" s="10"/>
    </row>
    <row r="73" spans="1:9" s="22" customFormat="1" x14ac:dyDescent="0.25">
      <c r="A73" s="64" t="s">
        <v>99</v>
      </c>
      <c r="B73" s="24">
        <f t="shared" si="10"/>
        <v>-2.6978044739022372E-3</v>
      </c>
      <c r="C73" s="24">
        <f t="shared" si="10"/>
        <v>5.8730323115161603E-3</v>
      </c>
      <c r="D73" s="24">
        <f t="shared" si="10"/>
        <v>-2.408864954432488E-3</v>
      </c>
      <c r="E73" s="24">
        <f t="shared" si="10"/>
        <v>-7.6636288318144153E-4</v>
      </c>
      <c r="F73" s="24"/>
      <c r="G73" s="25">
        <f>SUM(B73:F73)</f>
        <v>-6.3967928176644762E-18</v>
      </c>
      <c r="H73" s="10"/>
    </row>
    <row r="74" spans="1:9" s="22" customFormat="1" x14ac:dyDescent="0.25">
      <c r="A74" s="64" t="s">
        <v>479</v>
      </c>
      <c r="B74" s="24">
        <f t="shared" si="10"/>
        <v>2.3995826812728224E-3</v>
      </c>
      <c r="C74" s="24">
        <f t="shared" si="10"/>
        <v>-2.0198226395409496E-2</v>
      </c>
      <c r="D74" s="24">
        <f t="shared" si="10"/>
        <v>1.7981220657277031E-2</v>
      </c>
      <c r="E74" s="24">
        <f t="shared" si="10"/>
        <v>-1.8257694314032348E-4</v>
      </c>
      <c r="F74" s="24"/>
      <c r="G74" s="25">
        <f>SUM(B74:F74)</f>
        <v>3.426078865054194E-17</v>
      </c>
      <c r="H74" s="10"/>
    </row>
    <row r="75" spans="1:9" s="22" customFormat="1" ht="24.75" customHeight="1" x14ac:dyDescent="0.25">
      <c r="A75" s="223" t="s">
        <v>110</v>
      </c>
      <c r="B75" s="223"/>
      <c r="C75" s="223"/>
      <c r="D75" s="223"/>
      <c r="E75" s="223"/>
      <c r="F75" s="223"/>
      <c r="G75" s="223"/>
      <c r="H75" s="10"/>
    </row>
    <row r="76" spans="1:9" s="22" customFormat="1" x14ac:dyDescent="0.25">
      <c r="A76" s="64" t="str">
        <f>CONCATENATE("Note 2: ",'[1]3.3.1'!$AS$33)</f>
        <v xml:space="preserve">Note 2: 2019-2020* data is for the period 1 July 2019 to 27 March 2020 due to discontinuation of Form EX01 on 27 March 2020. </v>
      </c>
      <c r="B76" s="24"/>
      <c r="C76" s="24"/>
      <c r="D76" s="24"/>
      <c r="E76" s="24"/>
      <c r="F76" s="24"/>
      <c r="G76" s="25"/>
      <c r="H76" s="10"/>
    </row>
    <row r="77" spans="1:9" s="22" customFormat="1" x14ac:dyDescent="0.25">
      <c r="A77" s="64" t="str">
        <f>CONCATENATE("Note 3: ",'[1]3.3.1'!$AS$34)</f>
        <v>Note 3: 2019-2020** data is for the period 28 March 2020 (when the Initial Statutory Report was introduced) to 30 June 2020.</v>
      </c>
      <c r="B77" s="24"/>
      <c r="C77" s="24"/>
      <c r="D77" s="24"/>
      <c r="E77" s="24"/>
      <c r="F77" s="24"/>
      <c r="G77" s="25"/>
      <c r="H77" s="10"/>
    </row>
    <row r="78" spans="1:9" s="22" customFormat="1" x14ac:dyDescent="0.25">
      <c r="H78" s="10"/>
    </row>
    <row r="79" spans="1:9" s="22" customFormat="1" x14ac:dyDescent="0.25">
      <c r="A79" s="219" t="s">
        <v>111</v>
      </c>
      <c r="B79" s="219"/>
      <c r="C79" s="219"/>
      <c r="D79" s="219"/>
      <c r="E79" s="219"/>
      <c r="F79" s="219"/>
      <c r="G79" s="219"/>
      <c r="H79" s="219"/>
      <c r="I79" s="219"/>
    </row>
    <row r="80" spans="1:9" x14ac:dyDescent="0.25">
      <c r="A80" s="7"/>
      <c r="G80" s="8"/>
    </row>
    <row r="81" spans="1:18" x14ac:dyDescent="0.25">
      <c r="A81" s="7"/>
      <c r="G81" s="8"/>
    </row>
    <row r="82" spans="1:18" x14ac:dyDescent="0.25">
      <c r="A82" s="7"/>
      <c r="G82" s="8"/>
    </row>
    <row r="83" spans="1:18" x14ac:dyDescent="0.25">
      <c r="A83" s="7"/>
      <c r="G83" s="8"/>
    </row>
    <row r="84" spans="1:18" x14ac:dyDescent="0.25">
      <c r="A84" s="7"/>
      <c r="G84" s="8"/>
    </row>
    <row r="85" spans="1:18" x14ac:dyDescent="0.25">
      <c r="A85" s="7"/>
      <c r="G85" s="8"/>
    </row>
    <row r="86" spans="1:18" x14ac:dyDescent="0.25">
      <c r="A86" s="7"/>
      <c r="G86" s="8"/>
    </row>
    <row r="87" spans="1:18" x14ac:dyDescent="0.25">
      <c r="A87" s="7"/>
      <c r="G87" s="8"/>
    </row>
    <row r="88" spans="1:18" x14ac:dyDescent="0.25">
      <c r="A88" s="7"/>
      <c r="G88" s="8"/>
    </row>
    <row r="89" spans="1:18" x14ac:dyDescent="0.25">
      <c r="A89" s="7"/>
      <c r="G89" s="8"/>
    </row>
    <row r="90" spans="1:18" x14ac:dyDescent="0.25">
      <c r="A90" s="7"/>
      <c r="G90" s="8"/>
    </row>
    <row r="91" spans="1:18" x14ac:dyDescent="0.25">
      <c r="A91" s="7"/>
      <c r="G91" s="8"/>
    </row>
    <row r="92" spans="1:18" x14ac:dyDescent="0.25">
      <c r="A92" s="7"/>
      <c r="G92" s="8"/>
    </row>
    <row r="93" spans="1:18" x14ac:dyDescent="0.25">
      <c r="A93" s="7"/>
      <c r="G93" s="8"/>
      <c r="R93" s="39"/>
    </row>
    <row r="94" spans="1:18" x14ac:dyDescent="0.25">
      <c r="A94" s="7"/>
      <c r="G94" s="8"/>
    </row>
    <row r="95" spans="1:18" x14ac:dyDescent="0.25">
      <c r="A95" s="7"/>
      <c r="G95" s="8"/>
    </row>
    <row r="96" spans="1:18" x14ac:dyDescent="0.25">
      <c r="A96" s="7"/>
      <c r="G96" s="8"/>
    </row>
    <row r="97" spans="1:7" x14ac:dyDescent="0.25">
      <c r="A97" s="7"/>
      <c r="G97" s="8"/>
    </row>
    <row r="98" spans="1:7" x14ac:dyDescent="0.25">
      <c r="A98" s="7"/>
      <c r="G98" s="8"/>
    </row>
    <row r="99" spans="1:7" x14ac:dyDescent="0.25">
      <c r="A99" s="7"/>
      <c r="G99" s="8"/>
    </row>
    <row r="100" spans="1:7" x14ac:dyDescent="0.25">
      <c r="A100" s="7"/>
      <c r="G100" s="8"/>
    </row>
    <row r="101" spans="1:7" x14ac:dyDescent="0.25">
      <c r="A101" s="7"/>
      <c r="G101" s="8"/>
    </row>
    <row r="102" spans="1:7" x14ac:dyDescent="0.25">
      <c r="A102" s="7"/>
      <c r="G102" s="8"/>
    </row>
    <row r="103" spans="1:7" x14ac:dyDescent="0.25">
      <c r="A103" s="7"/>
      <c r="G103" s="8"/>
    </row>
    <row r="104" spans="1:7" x14ac:dyDescent="0.25">
      <c r="A104" s="7"/>
      <c r="G104" s="8"/>
    </row>
    <row r="105" spans="1:7" ht="18.75" customHeight="1" x14ac:dyDescent="0.25">
      <c r="A105" s="211" t="s">
        <v>112</v>
      </c>
      <c r="B105" s="211"/>
      <c r="C105" s="211"/>
      <c r="D105" s="211"/>
      <c r="E105" s="211"/>
      <c r="F105" s="211"/>
      <c r="G105" s="211"/>
    </row>
    <row r="106" spans="1:7" ht="18.75" customHeight="1" x14ac:dyDescent="0.25">
      <c r="A106" s="2"/>
      <c r="B106" s="214" t="s">
        <v>113</v>
      </c>
      <c r="C106" s="214"/>
      <c r="D106" s="214"/>
      <c r="E106" s="214"/>
      <c r="F106" s="214"/>
      <c r="G106" s="214"/>
    </row>
    <row r="107" spans="1:7" ht="39.75" customHeight="1" x14ac:dyDescent="0.25">
      <c r="A107" s="86" t="s">
        <v>44</v>
      </c>
      <c r="B107" s="9" t="s">
        <v>114</v>
      </c>
      <c r="C107" s="9" t="s">
        <v>115</v>
      </c>
      <c r="D107" s="9" t="s">
        <v>116</v>
      </c>
      <c r="E107" s="9" t="s">
        <v>117</v>
      </c>
      <c r="F107" s="9" t="s">
        <v>118</v>
      </c>
      <c r="G107" s="47" t="s">
        <v>94</v>
      </c>
    </row>
    <row r="108" spans="1:7" x14ac:dyDescent="0.25">
      <c r="A108" s="215" t="s">
        <v>55</v>
      </c>
      <c r="B108" s="215"/>
      <c r="C108" s="215"/>
      <c r="D108" s="215"/>
      <c r="E108" s="215"/>
      <c r="F108" s="215"/>
      <c r="G108" s="215"/>
    </row>
    <row r="109" spans="1:7" x14ac:dyDescent="0.25">
      <c r="A109" s="64" t="s">
        <v>95</v>
      </c>
      <c r="B109" s="10">
        <v>6</v>
      </c>
      <c r="C109" s="10">
        <v>10</v>
      </c>
      <c r="D109" s="10">
        <v>1608</v>
      </c>
      <c r="E109" s="10" t="s">
        <v>119</v>
      </c>
      <c r="F109" s="10">
        <v>114</v>
      </c>
      <c r="G109" s="11">
        <v>1738</v>
      </c>
    </row>
    <row r="110" spans="1:7" x14ac:dyDescent="0.25">
      <c r="A110" s="64" t="s">
        <v>96</v>
      </c>
      <c r="B110" s="10">
        <v>16</v>
      </c>
      <c r="C110" s="10">
        <v>35</v>
      </c>
      <c r="D110" s="10">
        <v>4067</v>
      </c>
      <c r="E110" s="10">
        <v>5</v>
      </c>
      <c r="F110" s="10">
        <v>255</v>
      </c>
      <c r="G110" s="11">
        <v>4378</v>
      </c>
    </row>
    <row r="111" spans="1:7" x14ac:dyDescent="0.25">
      <c r="A111" s="64" t="s">
        <v>97</v>
      </c>
      <c r="B111" s="10">
        <v>5</v>
      </c>
      <c r="C111" s="10">
        <v>26</v>
      </c>
      <c r="D111" s="10">
        <v>3711</v>
      </c>
      <c r="E111" s="10">
        <v>24</v>
      </c>
      <c r="F111" s="10">
        <v>298</v>
      </c>
      <c r="G111" s="11">
        <v>4064</v>
      </c>
    </row>
    <row r="112" spans="1:7" x14ac:dyDescent="0.25">
      <c r="A112" s="64" t="s">
        <v>98</v>
      </c>
      <c r="B112" s="10">
        <v>17</v>
      </c>
      <c r="C112" s="10">
        <v>38</v>
      </c>
      <c r="D112" s="10">
        <v>4856</v>
      </c>
      <c r="E112" s="10">
        <v>31</v>
      </c>
      <c r="F112" s="10">
        <v>498</v>
      </c>
      <c r="G112" s="11">
        <f>SUM(B112:F112)</f>
        <v>5440</v>
      </c>
    </row>
    <row r="113" spans="1:7" x14ac:dyDescent="0.25">
      <c r="A113" s="64" t="s">
        <v>99</v>
      </c>
      <c r="B113" s="10">
        <v>8</v>
      </c>
      <c r="C113" s="10">
        <f>28</f>
        <v>28</v>
      </c>
      <c r="D113" s="10">
        <v>6360</v>
      </c>
      <c r="E113" s="10">
        <v>21</v>
      </c>
      <c r="F113" s="10">
        <v>683</v>
      </c>
      <c r="G113" s="11">
        <f>SUM(B113:F113)</f>
        <v>7100</v>
      </c>
    </row>
    <row r="114" spans="1:7" x14ac:dyDescent="0.25">
      <c r="A114" s="64" t="s">
        <v>479</v>
      </c>
      <c r="B114" s="10">
        <v>1</v>
      </c>
      <c r="C114" s="10">
        <v>49</v>
      </c>
      <c r="D114" s="10">
        <v>8811</v>
      </c>
      <c r="E114" s="10">
        <v>5</v>
      </c>
      <c r="F114" s="10">
        <v>719</v>
      </c>
      <c r="G114" s="11">
        <f>SUM(B114:F114)</f>
        <v>9585</v>
      </c>
    </row>
    <row r="115" spans="1:7" x14ac:dyDescent="0.25">
      <c r="A115" s="209" t="s">
        <v>100</v>
      </c>
      <c r="B115" s="209"/>
      <c r="C115" s="209"/>
      <c r="D115" s="209"/>
      <c r="E115" s="209"/>
      <c r="F115" s="209"/>
      <c r="G115" s="209"/>
    </row>
    <row r="116" spans="1:7" x14ac:dyDescent="0.25">
      <c r="A116" s="23" t="s">
        <v>95</v>
      </c>
      <c r="B116" s="24">
        <v>3.4522439585730723E-3</v>
      </c>
      <c r="C116" s="24">
        <v>5.7537399309551211E-3</v>
      </c>
      <c r="D116" s="24">
        <v>0.92520138089758341</v>
      </c>
      <c r="E116" s="24" t="s">
        <v>119</v>
      </c>
      <c r="F116" s="24">
        <v>6.5592635212888384E-2</v>
      </c>
      <c r="G116" s="25">
        <v>1</v>
      </c>
    </row>
    <row r="117" spans="1:7" x14ac:dyDescent="0.25">
      <c r="A117" s="64" t="s">
        <v>96</v>
      </c>
      <c r="B117" s="24">
        <v>3.6546368204659662E-3</v>
      </c>
      <c r="C117" s="24">
        <v>7.9945180447693019E-3</v>
      </c>
      <c r="D117" s="24">
        <v>0.92896299680219274</v>
      </c>
      <c r="E117" s="24">
        <v>1.1420740063956144E-3</v>
      </c>
      <c r="F117" s="24">
        <v>5.8245774326176336E-2</v>
      </c>
      <c r="G117" s="25">
        <v>1</v>
      </c>
    </row>
    <row r="118" spans="1:7" x14ac:dyDescent="0.25">
      <c r="A118" s="64" t="s">
        <v>97</v>
      </c>
      <c r="B118" s="24">
        <v>1.2303149606299212E-3</v>
      </c>
      <c r="C118" s="24">
        <v>6.3976377952755905E-3</v>
      </c>
      <c r="D118" s="24">
        <v>0.91313976377952755</v>
      </c>
      <c r="E118" s="24">
        <v>5.905511811023622E-3</v>
      </c>
      <c r="F118" s="24">
        <v>7.3326771653543302E-2</v>
      </c>
      <c r="G118" s="25">
        <v>1</v>
      </c>
    </row>
    <row r="119" spans="1:7" x14ac:dyDescent="0.25">
      <c r="A119" s="64" t="s">
        <v>98</v>
      </c>
      <c r="B119" s="24">
        <f t="shared" ref="B119:F121" si="11">+B112/$G112</f>
        <v>3.1250000000000002E-3</v>
      </c>
      <c r="C119" s="24">
        <f t="shared" si="11"/>
        <v>6.9852941176470592E-3</v>
      </c>
      <c r="D119" s="24">
        <f t="shared" si="11"/>
        <v>0.89264705882352946</v>
      </c>
      <c r="E119" s="24">
        <f t="shared" si="11"/>
        <v>5.6985294117647056E-3</v>
      </c>
      <c r="F119" s="24">
        <f t="shared" si="11"/>
        <v>9.1544117647058817E-2</v>
      </c>
      <c r="G119" s="25">
        <f>SUM(B119:F119)</f>
        <v>1</v>
      </c>
    </row>
    <row r="120" spans="1:7" x14ac:dyDescent="0.25">
      <c r="A120" s="64" t="s">
        <v>99</v>
      </c>
      <c r="B120" s="24">
        <f t="shared" si="11"/>
        <v>1.1267605633802818E-3</v>
      </c>
      <c r="C120" s="24">
        <f t="shared" si="11"/>
        <v>3.9436619718309857E-3</v>
      </c>
      <c r="D120" s="24">
        <f t="shared" si="11"/>
        <v>0.89577464788732397</v>
      </c>
      <c r="E120" s="24">
        <f t="shared" si="11"/>
        <v>2.9577464788732395E-3</v>
      </c>
      <c r="F120" s="24">
        <f t="shared" si="11"/>
        <v>9.6197183098591543E-2</v>
      </c>
      <c r="G120" s="25">
        <f>SUM(B120:F120)</f>
        <v>1</v>
      </c>
    </row>
    <row r="121" spans="1:7" x14ac:dyDescent="0.25">
      <c r="A121" s="64" t="s">
        <v>479</v>
      </c>
      <c r="B121" s="24">
        <f t="shared" si="11"/>
        <v>1.0432968179447053E-4</v>
      </c>
      <c r="C121" s="24">
        <f t="shared" si="11"/>
        <v>5.1121544079290558E-3</v>
      </c>
      <c r="D121" s="24">
        <f t="shared" si="11"/>
        <v>0.91924882629107985</v>
      </c>
      <c r="E121" s="24">
        <f t="shared" si="11"/>
        <v>5.2164840897235261E-4</v>
      </c>
      <c r="F121" s="24">
        <f t="shared" si="11"/>
        <v>7.5013041210224313E-2</v>
      </c>
      <c r="G121" s="25">
        <f>SUM(B121:F121)</f>
        <v>1</v>
      </c>
    </row>
    <row r="122" spans="1:7" x14ac:dyDescent="0.25">
      <c r="A122" s="209" t="s">
        <v>101</v>
      </c>
      <c r="B122" s="209"/>
      <c r="C122" s="209"/>
      <c r="D122" s="209"/>
      <c r="E122" s="209"/>
      <c r="F122" s="209"/>
      <c r="G122" s="209"/>
    </row>
    <row r="123" spans="1:7" x14ac:dyDescent="0.25">
      <c r="A123" s="64" t="s">
        <v>95</v>
      </c>
      <c r="B123" s="24"/>
      <c r="C123" s="24"/>
      <c r="D123" s="24"/>
      <c r="E123" s="24"/>
      <c r="F123" s="24"/>
      <c r="G123" s="25"/>
    </row>
    <row r="124" spans="1:7" x14ac:dyDescent="0.25">
      <c r="A124" s="64" t="s">
        <v>96</v>
      </c>
      <c r="B124" s="24">
        <v>2.0239286189289388E-4</v>
      </c>
      <c r="C124" s="24">
        <v>2.2407781138141809E-3</v>
      </c>
      <c r="D124" s="24">
        <v>3.7616159046093278E-3</v>
      </c>
      <c r="E124" s="24" t="s">
        <v>119</v>
      </c>
      <c r="F124" s="24">
        <v>-7.3468608867120477E-3</v>
      </c>
      <c r="G124" s="25">
        <v>0</v>
      </c>
    </row>
    <row r="125" spans="1:7" x14ac:dyDescent="0.25">
      <c r="A125" s="64" t="s">
        <v>97</v>
      </c>
      <c r="B125" s="41">
        <v>-2.4243218598360449E-3</v>
      </c>
      <c r="C125" s="41">
        <v>-1.5968802494937115E-3</v>
      </c>
      <c r="D125" s="41">
        <v>-1.5823233022665195E-2</v>
      </c>
      <c r="E125" s="41">
        <v>4.7634378046280072E-3</v>
      </c>
      <c r="F125" s="41">
        <v>1.5080997327366966E-2</v>
      </c>
      <c r="G125" s="40">
        <v>0</v>
      </c>
    </row>
    <row r="126" spans="1:7" x14ac:dyDescent="0.25">
      <c r="A126" s="64" t="s">
        <v>98</v>
      </c>
      <c r="B126" s="41">
        <f>+B119-B118</f>
        <v>1.8946850393700789E-3</v>
      </c>
      <c r="C126" s="41">
        <f t="shared" ref="C126:F128" si="12">+C119-C118</f>
        <v>5.876563223714687E-4</v>
      </c>
      <c r="D126" s="41">
        <f t="shared" si="12"/>
        <v>-2.0492704955998087E-2</v>
      </c>
      <c r="E126" s="41">
        <f t="shared" si="12"/>
        <v>-2.0698239925891638E-4</v>
      </c>
      <c r="F126" s="41">
        <f t="shared" si="12"/>
        <v>1.8217345993515516E-2</v>
      </c>
      <c r="G126" s="40">
        <v>0</v>
      </c>
    </row>
    <row r="127" spans="1:7" x14ac:dyDescent="0.25">
      <c r="A127" s="64" t="s">
        <v>99</v>
      </c>
      <c r="B127" s="41">
        <f>+B120-B119</f>
        <v>-1.9982394366197184E-3</v>
      </c>
      <c r="C127" s="41">
        <f t="shared" si="12"/>
        <v>-3.0416321458160735E-3</v>
      </c>
      <c r="D127" s="41">
        <f t="shared" si="12"/>
        <v>3.1275890637945114E-3</v>
      </c>
      <c r="E127" s="41">
        <f t="shared" si="12"/>
        <v>-2.7407829328914661E-3</v>
      </c>
      <c r="F127" s="41">
        <f t="shared" si="12"/>
        <v>4.6530654515327258E-3</v>
      </c>
      <c r="G127" s="40">
        <v>0</v>
      </c>
    </row>
    <row r="128" spans="1:7" x14ac:dyDescent="0.25">
      <c r="A128" s="64" t="s">
        <v>479</v>
      </c>
      <c r="B128" s="118">
        <f>+B121-B120</f>
        <v>-1.0224308815858112E-3</v>
      </c>
      <c r="C128" s="118">
        <f t="shared" si="12"/>
        <v>1.1684924360980701E-3</v>
      </c>
      <c r="D128" s="118">
        <f t="shared" si="12"/>
        <v>2.3474178403755874E-2</v>
      </c>
      <c r="E128" s="118">
        <f t="shared" si="12"/>
        <v>-2.436098069900887E-3</v>
      </c>
      <c r="F128" s="118">
        <f t="shared" si="12"/>
        <v>-2.1184141888367231E-2</v>
      </c>
      <c r="G128" s="119">
        <v>0</v>
      </c>
    </row>
    <row r="129" spans="1:7" x14ac:dyDescent="0.25">
      <c r="A129" s="64"/>
      <c r="B129" s="41"/>
      <c r="C129" s="41"/>
      <c r="D129" s="41"/>
      <c r="E129" s="41"/>
      <c r="F129" s="41"/>
      <c r="G129" s="40"/>
    </row>
    <row r="130" spans="1:7" x14ac:dyDescent="0.25">
      <c r="A130" s="64"/>
      <c r="B130" s="24"/>
      <c r="C130" s="24"/>
      <c r="D130" s="24"/>
      <c r="E130" s="24"/>
      <c r="F130" s="24"/>
      <c r="G130" s="25"/>
    </row>
    <row r="131" spans="1:7" ht="49.5" customHeight="1" x14ac:dyDescent="0.25">
      <c r="A131" s="222" t="s">
        <v>120</v>
      </c>
      <c r="B131" s="222"/>
      <c r="C131" s="222"/>
      <c r="D131" s="222"/>
      <c r="E131" s="222"/>
      <c r="F131" s="222"/>
      <c r="G131" s="222"/>
    </row>
    <row r="132" spans="1:7" x14ac:dyDescent="0.25">
      <c r="A132" s="64" t="str">
        <f>CONCATENATE("Note 2: ",'[1]3.3.1'!$AS$34)</f>
        <v>Note 2: 2019-2020** data is for the period 28 March 2020 (when the Initial Statutory Report was introduced) to 30 June 2020.</v>
      </c>
      <c r="B132" s="22"/>
      <c r="C132" s="22"/>
      <c r="D132" s="22"/>
      <c r="E132" s="22"/>
      <c r="F132" s="22"/>
      <c r="G132" s="22"/>
    </row>
    <row r="133" spans="1:7" x14ac:dyDescent="0.25">
      <c r="A133" s="64"/>
      <c r="B133" s="22"/>
      <c r="C133" s="22"/>
      <c r="D133" s="22"/>
      <c r="E133" s="22"/>
      <c r="F133" s="22"/>
      <c r="G133" s="10"/>
    </row>
    <row r="134" spans="1:7" x14ac:dyDescent="0.25">
      <c r="A134" s="5" t="s">
        <v>41</v>
      </c>
      <c r="G134" s="8"/>
    </row>
    <row r="135" spans="1:7" x14ac:dyDescent="0.25">
      <c r="A135" s="7"/>
      <c r="G135" s="8"/>
    </row>
    <row r="136" spans="1:7" x14ac:dyDescent="0.25">
      <c r="A136" s="7"/>
      <c r="G136" s="8"/>
    </row>
    <row r="137" spans="1:7" x14ac:dyDescent="0.25">
      <c r="A137" s="7"/>
      <c r="G137" s="8"/>
    </row>
    <row r="138" spans="1:7" x14ac:dyDescent="0.25">
      <c r="A138" s="7"/>
      <c r="G138" s="8"/>
    </row>
    <row r="139" spans="1:7" x14ac:dyDescent="0.25">
      <c r="A139" s="7"/>
      <c r="G139" s="8"/>
    </row>
    <row r="140" spans="1:7" x14ac:dyDescent="0.25">
      <c r="A140" s="7"/>
      <c r="G140" s="8"/>
    </row>
    <row r="141" spans="1:7" x14ac:dyDescent="0.25">
      <c r="A141" s="7"/>
      <c r="G141" s="8"/>
    </row>
    <row r="142" spans="1:7" x14ac:dyDescent="0.25">
      <c r="A142" s="7"/>
      <c r="G142" s="8"/>
    </row>
    <row r="143" spans="1:7" x14ac:dyDescent="0.25">
      <c r="A143" s="7"/>
      <c r="G143" s="8"/>
    </row>
    <row r="144" spans="1:7" x14ac:dyDescent="0.25">
      <c r="A144" s="7"/>
      <c r="G144" s="8"/>
    </row>
    <row r="145" spans="1:7" x14ac:dyDescent="0.25">
      <c r="A145" s="7"/>
      <c r="G145" s="8"/>
    </row>
    <row r="146" spans="1:7" x14ac:dyDescent="0.25">
      <c r="A146" s="7"/>
      <c r="G146" s="8"/>
    </row>
    <row r="147" spans="1:7" x14ac:dyDescent="0.25">
      <c r="A147" s="7"/>
      <c r="G147" s="8"/>
    </row>
    <row r="148" spans="1:7" x14ac:dyDescent="0.25">
      <c r="A148" s="7"/>
      <c r="G148" s="8"/>
    </row>
    <row r="149" spans="1:7" x14ac:dyDescent="0.25">
      <c r="A149" s="7"/>
      <c r="G149" s="8"/>
    </row>
    <row r="150" spans="1:7" x14ac:dyDescent="0.25">
      <c r="A150" s="7"/>
      <c r="G150" s="8"/>
    </row>
    <row r="151" spans="1:7" x14ac:dyDescent="0.25">
      <c r="A151" s="7"/>
      <c r="G151" s="8"/>
    </row>
    <row r="152" spans="1:7" x14ac:dyDescent="0.25">
      <c r="A152" s="7"/>
      <c r="G152" s="8"/>
    </row>
    <row r="153" spans="1:7" x14ac:dyDescent="0.25">
      <c r="A153" s="7"/>
      <c r="G153" s="8"/>
    </row>
    <row r="154" spans="1:7" x14ac:dyDescent="0.25">
      <c r="A154" s="7"/>
      <c r="G154" s="8"/>
    </row>
    <row r="155" spans="1:7" x14ac:dyDescent="0.25">
      <c r="A155" s="7"/>
      <c r="G155" s="8"/>
    </row>
    <row r="156" spans="1:7" x14ac:dyDescent="0.25">
      <c r="A156" s="7"/>
      <c r="G156" s="8"/>
    </row>
    <row r="157" spans="1:7" x14ac:dyDescent="0.25">
      <c r="A157" s="7"/>
      <c r="G157" s="8"/>
    </row>
    <row r="158" spans="1:7" x14ac:dyDescent="0.25">
      <c r="A158" s="7"/>
      <c r="G158" s="8"/>
    </row>
    <row r="159" spans="1:7" x14ac:dyDescent="0.25">
      <c r="A159" s="7"/>
      <c r="G159" s="8"/>
    </row>
    <row r="160" spans="1:7" x14ac:dyDescent="0.25">
      <c r="A160" s="7"/>
      <c r="G160" s="8"/>
    </row>
    <row r="161" spans="1:7" x14ac:dyDescent="0.25">
      <c r="A161" s="7"/>
      <c r="G161" s="8"/>
    </row>
    <row r="162" spans="1:7" x14ac:dyDescent="0.25">
      <c r="A162" s="7"/>
      <c r="G162" s="8"/>
    </row>
    <row r="163" spans="1:7" x14ac:dyDescent="0.25">
      <c r="A163" s="7"/>
      <c r="G163" s="8"/>
    </row>
    <row r="164" spans="1:7" x14ac:dyDescent="0.25">
      <c r="A164" s="7"/>
      <c r="G164" s="8"/>
    </row>
    <row r="165" spans="1:7" x14ac:dyDescent="0.25">
      <c r="A165" s="7"/>
      <c r="G165" s="8"/>
    </row>
    <row r="166" spans="1:7" x14ac:dyDescent="0.25">
      <c r="A166" s="7"/>
      <c r="G166" s="8"/>
    </row>
    <row r="167" spans="1:7" x14ac:dyDescent="0.25">
      <c r="A167" s="7"/>
      <c r="G167" s="8"/>
    </row>
    <row r="168" spans="1:7" x14ac:dyDescent="0.25">
      <c r="A168" s="7"/>
      <c r="G168" s="8"/>
    </row>
    <row r="169" spans="1:7" x14ac:dyDescent="0.25">
      <c r="A169" s="7"/>
      <c r="G169" s="8"/>
    </row>
    <row r="170" spans="1:7" x14ac:dyDescent="0.25">
      <c r="A170" s="7"/>
      <c r="G170" s="8"/>
    </row>
    <row r="171" spans="1:7" x14ac:dyDescent="0.25">
      <c r="A171" s="7"/>
      <c r="G171" s="8"/>
    </row>
    <row r="172" spans="1:7" x14ac:dyDescent="0.25">
      <c r="A172" s="7"/>
      <c r="G172" s="8"/>
    </row>
    <row r="173" spans="1:7" x14ac:dyDescent="0.25">
      <c r="A173" s="7"/>
      <c r="G173" s="8"/>
    </row>
    <row r="174" spans="1:7" x14ac:dyDescent="0.25">
      <c r="A174" s="7"/>
      <c r="G174" s="8"/>
    </row>
    <row r="175" spans="1:7" x14ac:dyDescent="0.25">
      <c r="A175" s="5"/>
    </row>
    <row r="176" spans="1:7"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sheetData>
  <mergeCells count="16">
    <mergeCell ref="A131:G131"/>
    <mergeCell ref="A3:K3"/>
    <mergeCell ref="A7:G7"/>
    <mergeCell ref="A105:G105"/>
    <mergeCell ref="A30:G30"/>
    <mergeCell ref="A53:G53"/>
    <mergeCell ref="A75:G75"/>
    <mergeCell ref="A79:I79"/>
    <mergeCell ref="B106:G106"/>
    <mergeCell ref="A108:G108"/>
    <mergeCell ref="A115:G115"/>
    <mergeCell ref="A1:G1"/>
    <mergeCell ref="A2:G2"/>
    <mergeCell ref="A4:G4"/>
    <mergeCell ref="B5:G5"/>
    <mergeCell ref="A122:G122"/>
  </mergeCells>
  <phoneticPr fontId="18" type="noConversion"/>
  <hyperlinks>
    <hyperlink ref="A134" r:id="rId1" xr:uid="{D8DA113C-2D35-4DA4-98B5-925EE820BDBE}"/>
  </hyperlinks>
  <pageMargins left="0.70866141732283472" right="0.70866141732283472" top="0.74803149606299213" bottom="0.74803149606299213" header="0.31496062992125984" footer="0.31496062992125984"/>
  <pageSetup paperSize="9" scale="96" fitToHeight="0" orientation="landscape" r:id="rId2"/>
  <rowBreaks count="3" manualBreakCount="3">
    <brk id="27" max="9" man="1"/>
    <brk id="49" max="9" man="1"/>
    <brk id="75" max="9"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47"/>
  <sheetViews>
    <sheetView showGridLines="0" zoomScaleNormal="100" workbookViewId="0">
      <pane ySplit="6" topLeftCell="A7" activePane="bottomLeft" state="frozen"/>
      <selection pane="bottomLeft" activeCell="A3" sqref="A3:G3"/>
    </sheetView>
  </sheetViews>
  <sheetFormatPr defaultColWidth="11.5703125" defaultRowHeight="15" x14ac:dyDescent="0.25"/>
  <cols>
    <col min="1" max="1" width="24.7109375" style="21" customWidth="1"/>
    <col min="2" max="6" width="12.7109375" style="21" customWidth="1"/>
    <col min="7" max="7" width="11.5703125" style="21" customWidth="1"/>
    <col min="8" max="215" width="11.5703125" style="21"/>
    <col min="216" max="216" width="51.5703125" style="21" customWidth="1"/>
    <col min="217" max="218" width="11.5703125" style="21"/>
    <col min="219" max="219" width="12" style="21" customWidth="1"/>
    <col min="220" max="471" width="11.5703125" style="21"/>
    <col min="472" max="472" width="51.5703125" style="21" customWidth="1"/>
    <col min="473" max="474" width="11.5703125" style="21"/>
    <col min="475" max="475" width="12" style="21" customWidth="1"/>
    <col min="476" max="727" width="11.5703125" style="21"/>
    <col min="728" max="728" width="51.5703125" style="21" customWidth="1"/>
    <col min="729" max="730" width="11.5703125" style="21"/>
    <col min="731" max="731" width="12" style="21" customWidth="1"/>
    <col min="732" max="983" width="11.5703125" style="21"/>
    <col min="984" max="984" width="51.5703125" style="21" customWidth="1"/>
    <col min="985" max="986" width="11.5703125" style="21"/>
    <col min="987" max="987" width="12" style="21" customWidth="1"/>
    <col min="988" max="1239" width="11.5703125" style="21"/>
    <col min="1240" max="1240" width="51.5703125" style="21" customWidth="1"/>
    <col min="1241" max="1242" width="11.5703125" style="21"/>
    <col min="1243" max="1243" width="12" style="21" customWidth="1"/>
    <col min="1244" max="1495" width="11.5703125" style="21"/>
    <col min="1496" max="1496" width="51.5703125" style="21" customWidth="1"/>
    <col min="1497" max="1498" width="11.5703125" style="21"/>
    <col min="1499" max="1499" width="12" style="21" customWidth="1"/>
    <col min="1500" max="1751" width="11.5703125" style="21"/>
    <col min="1752" max="1752" width="51.5703125" style="21" customWidth="1"/>
    <col min="1753" max="1754" width="11.5703125" style="21"/>
    <col min="1755" max="1755" width="12" style="21" customWidth="1"/>
    <col min="1756" max="2007" width="11.5703125" style="21"/>
    <col min="2008" max="2008" width="51.5703125" style="21" customWidth="1"/>
    <col min="2009" max="2010" width="11.5703125" style="21"/>
    <col min="2011" max="2011" width="12" style="21" customWidth="1"/>
    <col min="2012" max="2263" width="11.5703125" style="21"/>
    <col min="2264" max="2264" width="51.5703125" style="21" customWidth="1"/>
    <col min="2265" max="2266" width="11.5703125" style="21"/>
    <col min="2267" max="2267" width="12" style="21" customWidth="1"/>
    <col min="2268" max="2519" width="11.5703125" style="21"/>
    <col min="2520" max="2520" width="51.5703125" style="21" customWidth="1"/>
    <col min="2521" max="2522" width="11.5703125" style="21"/>
    <col min="2523" max="2523" width="12" style="21" customWidth="1"/>
    <col min="2524" max="2775" width="11.5703125" style="21"/>
    <col min="2776" max="2776" width="51.5703125" style="21" customWidth="1"/>
    <col min="2777" max="2778" width="11.5703125" style="21"/>
    <col min="2779" max="2779" width="12" style="21" customWidth="1"/>
    <col min="2780" max="3031" width="11.5703125" style="21"/>
    <col min="3032" max="3032" width="51.5703125" style="21" customWidth="1"/>
    <col min="3033" max="3034" width="11.5703125" style="21"/>
    <col min="3035" max="3035" width="12" style="21" customWidth="1"/>
    <col min="3036" max="3287" width="11.5703125" style="21"/>
    <col min="3288" max="3288" width="51.5703125" style="21" customWidth="1"/>
    <col min="3289" max="3290" width="11.5703125" style="21"/>
    <col min="3291" max="3291" width="12" style="21" customWidth="1"/>
    <col min="3292" max="3543" width="11.5703125" style="21"/>
    <col min="3544" max="3544" width="51.5703125" style="21" customWidth="1"/>
    <col min="3545" max="3546" width="11.5703125" style="21"/>
    <col min="3547" max="3547" width="12" style="21" customWidth="1"/>
    <col min="3548" max="3799" width="11.5703125" style="21"/>
    <col min="3800" max="3800" width="51.5703125" style="21" customWidth="1"/>
    <col min="3801" max="3802" width="11.5703125" style="21"/>
    <col min="3803" max="3803" width="12" style="21" customWidth="1"/>
    <col min="3804" max="4055" width="11.5703125" style="21"/>
    <col min="4056" max="4056" width="51.5703125" style="21" customWidth="1"/>
    <col min="4057" max="4058" width="11.5703125" style="21"/>
    <col min="4059" max="4059" width="12" style="21" customWidth="1"/>
    <col min="4060" max="4311" width="11.5703125" style="21"/>
    <col min="4312" max="4312" width="51.5703125" style="21" customWidth="1"/>
    <col min="4313" max="4314" width="11.5703125" style="21"/>
    <col min="4315" max="4315" width="12" style="21" customWidth="1"/>
    <col min="4316" max="4567" width="11.5703125" style="21"/>
    <col min="4568" max="4568" width="51.5703125" style="21" customWidth="1"/>
    <col min="4569" max="4570" width="11.5703125" style="21"/>
    <col min="4571" max="4571" width="12" style="21" customWidth="1"/>
    <col min="4572" max="4823" width="11.5703125" style="21"/>
    <col min="4824" max="4824" width="51.5703125" style="21" customWidth="1"/>
    <col min="4825" max="4826" width="11.5703125" style="21"/>
    <col min="4827" max="4827" width="12" style="21" customWidth="1"/>
    <col min="4828" max="5079" width="11.5703125" style="21"/>
    <col min="5080" max="5080" width="51.5703125" style="21" customWidth="1"/>
    <col min="5081" max="5082" width="11.5703125" style="21"/>
    <col min="5083" max="5083" width="12" style="21" customWidth="1"/>
    <col min="5084" max="5335" width="11.5703125" style="21"/>
    <col min="5336" max="5336" width="51.5703125" style="21" customWidth="1"/>
    <col min="5337" max="5338" width="11.5703125" style="21"/>
    <col min="5339" max="5339" width="12" style="21" customWidth="1"/>
    <col min="5340" max="5591" width="11.5703125" style="21"/>
    <col min="5592" max="5592" width="51.5703125" style="21" customWidth="1"/>
    <col min="5593" max="5594" width="11.5703125" style="21"/>
    <col min="5595" max="5595" width="12" style="21" customWidth="1"/>
    <col min="5596" max="5847" width="11.5703125" style="21"/>
    <col min="5848" max="5848" width="51.5703125" style="21" customWidth="1"/>
    <col min="5849" max="5850" width="11.5703125" style="21"/>
    <col min="5851" max="5851" width="12" style="21" customWidth="1"/>
    <col min="5852" max="6103" width="11.5703125" style="21"/>
    <col min="6104" max="6104" width="51.5703125" style="21" customWidth="1"/>
    <col min="6105" max="6106" width="11.5703125" style="21"/>
    <col min="6107" max="6107" width="12" style="21" customWidth="1"/>
    <col min="6108" max="6359" width="11.5703125" style="21"/>
    <col min="6360" max="6360" width="51.5703125" style="21" customWidth="1"/>
    <col min="6361" max="6362" width="11.5703125" style="21"/>
    <col min="6363" max="6363" width="12" style="21" customWidth="1"/>
    <col min="6364" max="6615" width="11.5703125" style="21"/>
    <col min="6616" max="6616" width="51.5703125" style="21" customWidth="1"/>
    <col min="6617" max="6618" width="11.5703125" style="21"/>
    <col min="6619" max="6619" width="12" style="21" customWidth="1"/>
    <col min="6620" max="6871" width="11.5703125" style="21"/>
    <col min="6872" max="6872" width="51.5703125" style="21" customWidth="1"/>
    <col min="6873" max="6874" width="11.5703125" style="21"/>
    <col min="6875" max="6875" width="12" style="21" customWidth="1"/>
    <col min="6876" max="7127" width="11.5703125" style="21"/>
    <col min="7128" max="7128" width="51.5703125" style="21" customWidth="1"/>
    <col min="7129" max="7130" width="11.5703125" style="21"/>
    <col min="7131" max="7131" width="12" style="21" customWidth="1"/>
    <col min="7132" max="7383" width="11.5703125" style="21"/>
    <col min="7384" max="7384" width="51.5703125" style="21" customWidth="1"/>
    <col min="7385" max="7386" width="11.5703125" style="21"/>
    <col min="7387" max="7387" width="12" style="21" customWidth="1"/>
    <col min="7388" max="7639" width="11.5703125" style="21"/>
    <col min="7640" max="7640" width="51.5703125" style="21" customWidth="1"/>
    <col min="7641" max="7642" width="11.5703125" style="21"/>
    <col min="7643" max="7643" width="12" style="21" customWidth="1"/>
    <col min="7644" max="7895" width="11.5703125" style="21"/>
    <col min="7896" max="7896" width="51.5703125" style="21" customWidth="1"/>
    <col min="7897" max="7898" width="11.5703125" style="21"/>
    <col min="7899" max="7899" width="12" style="21" customWidth="1"/>
    <col min="7900" max="8151" width="11.5703125" style="21"/>
    <col min="8152" max="8152" width="51.5703125" style="21" customWidth="1"/>
    <col min="8153" max="8154" width="11.5703125" style="21"/>
    <col min="8155" max="8155" width="12" style="21" customWidth="1"/>
    <col min="8156" max="8407" width="11.5703125" style="21"/>
    <col min="8408" max="8408" width="51.5703125" style="21" customWidth="1"/>
    <col min="8409" max="8410" width="11.5703125" style="21"/>
    <col min="8411" max="8411" width="12" style="21" customWidth="1"/>
    <col min="8412" max="8663" width="11.5703125" style="21"/>
    <col min="8664" max="8664" width="51.5703125" style="21" customWidth="1"/>
    <col min="8665" max="8666" width="11.5703125" style="21"/>
    <col min="8667" max="8667" width="12" style="21" customWidth="1"/>
    <col min="8668" max="8919" width="11.5703125" style="21"/>
    <col min="8920" max="8920" width="51.5703125" style="21" customWidth="1"/>
    <col min="8921" max="8922" width="11.5703125" style="21"/>
    <col min="8923" max="8923" width="12" style="21" customWidth="1"/>
    <col min="8924" max="9175" width="11.5703125" style="21"/>
    <col min="9176" max="9176" width="51.5703125" style="21" customWidth="1"/>
    <col min="9177" max="9178" width="11.5703125" style="21"/>
    <col min="9179" max="9179" width="12" style="21" customWidth="1"/>
    <col min="9180" max="9431" width="11.5703125" style="21"/>
    <col min="9432" max="9432" width="51.5703125" style="21" customWidth="1"/>
    <col min="9433" max="9434" width="11.5703125" style="21"/>
    <col min="9435" max="9435" width="12" style="21" customWidth="1"/>
    <col min="9436" max="9687" width="11.5703125" style="21"/>
    <col min="9688" max="9688" width="51.5703125" style="21" customWidth="1"/>
    <col min="9689" max="9690" width="11.5703125" style="21"/>
    <col min="9691" max="9691" width="12" style="21" customWidth="1"/>
    <col min="9692" max="9943" width="11.5703125" style="21"/>
    <col min="9944" max="9944" width="51.5703125" style="21" customWidth="1"/>
    <col min="9945" max="9946" width="11.5703125" style="21"/>
    <col min="9947" max="9947" width="12" style="21" customWidth="1"/>
    <col min="9948" max="10199" width="11.5703125" style="21"/>
    <col min="10200" max="10200" width="51.5703125" style="21" customWidth="1"/>
    <col min="10201" max="10202" width="11.5703125" style="21"/>
    <col min="10203" max="10203" width="12" style="21" customWidth="1"/>
    <col min="10204" max="10455" width="11.5703125" style="21"/>
    <col min="10456" max="10456" width="51.5703125" style="21" customWidth="1"/>
    <col min="10457" max="10458" width="11.5703125" style="21"/>
    <col min="10459" max="10459" width="12" style="21" customWidth="1"/>
    <col min="10460" max="10711" width="11.5703125" style="21"/>
    <col min="10712" max="10712" width="51.5703125" style="21" customWidth="1"/>
    <col min="10713" max="10714" width="11.5703125" style="21"/>
    <col min="10715" max="10715" width="12" style="21" customWidth="1"/>
    <col min="10716" max="10967" width="11.5703125" style="21"/>
    <col min="10968" max="10968" width="51.5703125" style="21" customWidth="1"/>
    <col min="10969" max="10970" width="11.5703125" style="21"/>
    <col min="10971" max="10971" width="12" style="21" customWidth="1"/>
    <col min="10972" max="11223" width="11.5703125" style="21"/>
    <col min="11224" max="11224" width="51.5703125" style="21" customWidth="1"/>
    <col min="11225" max="11226" width="11.5703125" style="21"/>
    <col min="11227" max="11227" width="12" style="21" customWidth="1"/>
    <col min="11228" max="11479" width="11.5703125" style="21"/>
    <col min="11480" max="11480" width="51.5703125" style="21" customWidth="1"/>
    <col min="11481" max="11482" width="11.5703125" style="21"/>
    <col min="11483" max="11483" width="12" style="21" customWidth="1"/>
    <col min="11484" max="11735" width="11.5703125" style="21"/>
    <col min="11736" max="11736" width="51.5703125" style="21" customWidth="1"/>
    <col min="11737" max="11738" width="11.5703125" style="21"/>
    <col min="11739" max="11739" width="12" style="21" customWidth="1"/>
    <col min="11740" max="11991" width="11.5703125" style="21"/>
    <col min="11992" max="11992" width="51.5703125" style="21" customWidth="1"/>
    <col min="11993" max="11994" width="11.5703125" style="21"/>
    <col min="11995" max="11995" width="12" style="21" customWidth="1"/>
    <col min="11996" max="12247" width="11.5703125" style="21"/>
    <col min="12248" max="12248" width="51.5703125" style="21" customWidth="1"/>
    <col min="12249" max="12250" width="11.5703125" style="21"/>
    <col min="12251" max="12251" width="12" style="21" customWidth="1"/>
    <col min="12252" max="12503" width="11.5703125" style="21"/>
    <col min="12504" max="12504" width="51.5703125" style="21" customWidth="1"/>
    <col min="12505" max="12506" width="11.5703125" style="21"/>
    <col min="12507" max="12507" width="12" style="21" customWidth="1"/>
    <col min="12508" max="12759" width="11.5703125" style="21"/>
    <col min="12760" max="12760" width="51.5703125" style="21" customWidth="1"/>
    <col min="12761" max="12762" width="11.5703125" style="21"/>
    <col min="12763" max="12763" width="12" style="21" customWidth="1"/>
    <col min="12764" max="13015" width="11.5703125" style="21"/>
    <col min="13016" max="13016" width="51.5703125" style="21" customWidth="1"/>
    <col min="13017" max="13018" width="11.5703125" style="21"/>
    <col min="13019" max="13019" width="12" style="21" customWidth="1"/>
    <col min="13020" max="13271" width="11.5703125" style="21"/>
    <col min="13272" max="13272" width="51.5703125" style="21" customWidth="1"/>
    <col min="13273" max="13274" width="11.5703125" style="21"/>
    <col min="13275" max="13275" width="12" style="21" customWidth="1"/>
    <col min="13276" max="13527" width="11.5703125" style="21"/>
    <col min="13528" max="13528" width="51.5703125" style="21" customWidth="1"/>
    <col min="13529" max="13530" width="11.5703125" style="21"/>
    <col min="13531" max="13531" width="12" style="21" customWidth="1"/>
    <col min="13532" max="13783" width="11.5703125" style="21"/>
    <col min="13784" max="13784" width="51.5703125" style="21" customWidth="1"/>
    <col min="13785" max="13786" width="11.5703125" style="21"/>
    <col min="13787" max="13787" width="12" style="21" customWidth="1"/>
    <col min="13788" max="14039" width="11.5703125" style="21"/>
    <col min="14040" max="14040" width="51.5703125" style="21" customWidth="1"/>
    <col min="14041" max="14042" width="11.5703125" style="21"/>
    <col min="14043" max="14043" width="12" style="21" customWidth="1"/>
    <col min="14044" max="14295" width="11.5703125" style="21"/>
    <col min="14296" max="14296" width="51.5703125" style="21" customWidth="1"/>
    <col min="14297" max="14298" width="11.5703125" style="21"/>
    <col min="14299" max="14299" width="12" style="21" customWidth="1"/>
    <col min="14300" max="14551" width="11.5703125" style="21"/>
    <col min="14552" max="14552" width="51.5703125" style="21" customWidth="1"/>
    <col min="14553" max="14554" width="11.5703125" style="21"/>
    <col min="14555" max="14555" width="12" style="21" customWidth="1"/>
    <col min="14556" max="14807" width="11.5703125" style="21"/>
    <col min="14808" max="14808" width="51.5703125" style="21" customWidth="1"/>
    <col min="14809" max="14810" width="11.5703125" style="21"/>
    <col min="14811" max="14811" width="12" style="21" customWidth="1"/>
    <col min="14812" max="15063" width="11.5703125" style="21"/>
    <col min="15064" max="15064" width="51.5703125" style="21" customWidth="1"/>
    <col min="15065" max="15066" width="11.5703125" style="21"/>
    <col min="15067" max="15067" width="12" style="21" customWidth="1"/>
    <col min="15068" max="15319" width="11.5703125" style="21"/>
    <col min="15320" max="15320" width="51.5703125" style="21" customWidth="1"/>
    <col min="15321" max="15322" width="11.5703125" style="21"/>
    <col min="15323" max="15323" width="12" style="21" customWidth="1"/>
    <col min="15324" max="15575" width="11.5703125" style="21"/>
    <col min="15576" max="15576" width="51.5703125" style="21" customWidth="1"/>
    <col min="15577" max="15578" width="11.5703125" style="21"/>
    <col min="15579" max="15579" width="12" style="21" customWidth="1"/>
    <col min="15580" max="15831" width="11.5703125" style="21"/>
    <col min="15832" max="15832" width="51.5703125" style="21" customWidth="1"/>
    <col min="15833" max="15834" width="11.5703125" style="21"/>
    <col min="15835" max="15835" width="12" style="21" customWidth="1"/>
    <col min="15836" max="16087" width="11.5703125" style="21"/>
    <col min="16088" max="16088" width="51.5703125" style="21" customWidth="1"/>
    <col min="16089" max="16090" width="11.5703125" style="21"/>
    <col min="16091" max="16091" width="12" style="21" customWidth="1"/>
    <col min="16092" max="16384" width="11.5703125" style="21"/>
  </cols>
  <sheetData>
    <row r="1" spans="1:8" s="22" customFormat="1" ht="75" customHeight="1" x14ac:dyDescent="0.25">
      <c r="A1" s="224"/>
      <c r="B1" s="224"/>
      <c r="C1" s="224"/>
      <c r="D1" s="224"/>
      <c r="E1" s="224"/>
      <c r="F1" s="224"/>
      <c r="G1" s="224"/>
    </row>
    <row r="2" spans="1:8" s="22" customFormat="1" ht="15" customHeight="1" x14ac:dyDescent="0.25">
      <c r="A2" s="212" t="str">
        <f>+[1]Contents!A2</f>
        <v>Statistics about corporate insolvency in Australia</v>
      </c>
      <c r="B2" s="212"/>
      <c r="C2" s="212"/>
      <c r="D2" s="212"/>
      <c r="E2" s="212"/>
      <c r="F2" s="212"/>
      <c r="G2" s="212"/>
    </row>
    <row r="3" spans="1:8" s="22" customFormat="1" ht="24.95" customHeight="1" x14ac:dyDescent="0.25">
      <c r="A3" s="213" t="str">
        <f>Contents!A3</f>
        <v>Released: December 2025</v>
      </c>
      <c r="B3" s="213"/>
      <c r="C3" s="213"/>
      <c r="D3" s="213"/>
      <c r="E3" s="213"/>
      <c r="F3" s="213"/>
      <c r="G3" s="213"/>
    </row>
    <row r="4" spans="1:8" s="22" customFormat="1" ht="34.5" customHeight="1" x14ac:dyDescent="0.25">
      <c r="A4" s="225" t="s">
        <v>121</v>
      </c>
      <c r="B4" s="226"/>
      <c r="C4" s="226"/>
      <c r="D4" s="226"/>
      <c r="E4" s="226"/>
      <c r="F4" s="226"/>
      <c r="G4" s="226"/>
      <c r="H4" s="226"/>
    </row>
    <row r="5" spans="1:8" s="22" customFormat="1" ht="20.25" customHeight="1" x14ac:dyDescent="0.25">
      <c r="A5" s="2"/>
      <c r="B5" s="214" t="s">
        <v>122</v>
      </c>
      <c r="C5" s="214"/>
      <c r="D5" s="214"/>
      <c r="E5" s="214"/>
      <c r="F5" s="214"/>
      <c r="G5" s="214"/>
    </row>
    <row r="6" spans="1:8" s="22" customFormat="1" ht="29.25" customHeight="1" x14ac:dyDescent="0.25">
      <c r="A6" s="86" t="s">
        <v>44</v>
      </c>
      <c r="B6" s="9" t="s">
        <v>123</v>
      </c>
      <c r="C6" s="9" t="s">
        <v>124</v>
      </c>
      <c r="D6" s="9" t="s">
        <v>125</v>
      </c>
      <c r="E6" s="9" t="s">
        <v>126</v>
      </c>
      <c r="F6" s="9" t="s">
        <v>127</v>
      </c>
      <c r="G6" s="47" t="s">
        <v>94</v>
      </c>
      <c r="H6" s="9"/>
    </row>
    <row r="7" spans="1:8" s="22" customFormat="1" x14ac:dyDescent="0.25">
      <c r="A7" s="215" t="s">
        <v>55</v>
      </c>
      <c r="B7" s="215"/>
      <c r="C7" s="215"/>
      <c r="D7" s="215"/>
      <c r="E7" s="215"/>
      <c r="F7" s="215"/>
      <c r="G7" s="215"/>
      <c r="H7" s="9"/>
    </row>
    <row r="8" spans="1:8" s="22" customFormat="1" x14ac:dyDescent="0.25">
      <c r="A8" s="64" t="s">
        <v>56</v>
      </c>
      <c r="B8" s="10">
        <v>2892</v>
      </c>
      <c r="C8" s="10">
        <v>967</v>
      </c>
      <c r="D8" s="10">
        <v>305</v>
      </c>
      <c r="E8" s="10">
        <v>18</v>
      </c>
      <c r="F8" s="10">
        <v>466</v>
      </c>
      <c r="G8" s="11">
        <v>4648</v>
      </c>
      <c r="H8" s="10"/>
    </row>
    <row r="9" spans="1:8" s="22" customFormat="1" x14ac:dyDescent="0.25">
      <c r="A9" s="64" t="s">
        <v>61</v>
      </c>
      <c r="B9" s="10">
        <v>3819</v>
      </c>
      <c r="C9" s="10">
        <v>1033</v>
      </c>
      <c r="D9" s="10">
        <v>339</v>
      </c>
      <c r="E9" s="10">
        <v>17</v>
      </c>
      <c r="F9" s="10">
        <v>577</v>
      </c>
      <c r="G9" s="11">
        <v>5785</v>
      </c>
      <c r="H9" s="10"/>
    </row>
    <row r="10" spans="1:8" s="22" customFormat="1" x14ac:dyDescent="0.25">
      <c r="A10" s="64" t="s">
        <v>62</v>
      </c>
      <c r="B10" s="10">
        <v>4450</v>
      </c>
      <c r="C10" s="10">
        <v>1199</v>
      </c>
      <c r="D10" s="10">
        <v>341</v>
      </c>
      <c r="E10" s="10">
        <v>9</v>
      </c>
      <c r="F10" s="10">
        <v>866</v>
      </c>
      <c r="G10" s="11">
        <v>6865</v>
      </c>
      <c r="H10" s="10"/>
    </row>
    <row r="11" spans="1:8" s="22" customFormat="1" x14ac:dyDescent="0.25">
      <c r="A11" s="64" t="s">
        <v>63</v>
      </c>
      <c r="B11" s="10">
        <v>4287</v>
      </c>
      <c r="C11" s="10">
        <v>1129</v>
      </c>
      <c r="D11" s="10">
        <v>342</v>
      </c>
      <c r="E11" s="10">
        <v>7</v>
      </c>
      <c r="F11" s="10">
        <v>1168</v>
      </c>
      <c r="G11" s="11">
        <v>6933</v>
      </c>
      <c r="H11" s="10"/>
    </row>
    <row r="12" spans="1:8" s="22" customFormat="1" x14ac:dyDescent="0.25">
      <c r="A12" s="64" t="s">
        <v>64</v>
      </c>
      <c r="B12" s="10">
        <v>4679</v>
      </c>
      <c r="C12" s="10">
        <v>1136</v>
      </c>
      <c r="D12" s="10">
        <v>345</v>
      </c>
      <c r="E12" s="10">
        <v>7</v>
      </c>
      <c r="F12" s="10">
        <v>1566</v>
      </c>
      <c r="G12" s="11">
        <v>7733</v>
      </c>
      <c r="H12" s="10"/>
    </row>
    <row r="13" spans="1:8" s="22" customFormat="1" x14ac:dyDescent="0.25">
      <c r="A13" s="64" t="s">
        <v>65</v>
      </c>
      <c r="B13" s="10">
        <v>4766</v>
      </c>
      <c r="C13" s="10">
        <v>1296</v>
      </c>
      <c r="D13" s="10">
        <v>392</v>
      </c>
      <c r="E13" s="10">
        <v>28</v>
      </c>
      <c r="F13" s="10">
        <v>1421</v>
      </c>
      <c r="G13" s="11">
        <v>7903</v>
      </c>
      <c r="H13" s="10"/>
    </row>
    <row r="14" spans="1:8" s="22" customFormat="1" x14ac:dyDescent="0.25">
      <c r="A14" s="64" t="s">
        <v>66</v>
      </c>
      <c r="B14" s="10">
        <v>4963</v>
      </c>
      <c r="C14" s="10">
        <v>1348</v>
      </c>
      <c r="D14" s="10">
        <v>408</v>
      </c>
      <c r="E14" s="10">
        <v>23</v>
      </c>
      <c r="F14" s="10">
        <v>1312</v>
      </c>
      <c r="G14" s="11">
        <f>SUM(B14:F14)</f>
        <v>8054</v>
      </c>
      <c r="H14" s="10"/>
    </row>
    <row r="15" spans="1:8" s="22" customFormat="1" x14ac:dyDescent="0.25">
      <c r="A15" s="64" t="s">
        <v>69</v>
      </c>
      <c r="B15" s="10">
        <v>6270</v>
      </c>
      <c r="C15" s="10">
        <v>1636</v>
      </c>
      <c r="D15" s="10">
        <v>500</v>
      </c>
      <c r="E15" s="10">
        <v>16</v>
      </c>
      <c r="F15" s="10">
        <v>1652</v>
      </c>
      <c r="G15" s="11">
        <f>SUM(B15:F15)</f>
        <v>10074</v>
      </c>
      <c r="H15" s="10"/>
    </row>
    <row r="16" spans="1:8" s="22" customFormat="1" x14ac:dyDescent="0.25">
      <c r="A16" s="64" t="s">
        <v>70</v>
      </c>
      <c r="B16" s="10">
        <v>6032</v>
      </c>
      <c r="C16" s="10">
        <v>1448</v>
      </c>
      <c r="D16" s="10">
        <v>428</v>
      </c>
      <c r="E16" s="10">
        <v>25</v>
      </c>
      <c r="F16" s="10">
        <v>1321</v>
      </c>
      <c r="G16" s="11">
        <f>SUM(B16:F16)</f>
        <v>9254</v>
      </c>
      <c r="H16" s="10"/>
    </row>
    <row r="17" spans="1:8" s="22" customFormat="1" x14ac:dyDescent="0.25">
      <c r="A17" s="64" t="s">
        <v>71</v>
      </c>
      <c r="B17" s="10">
        <v>6302</v>
      </c>
      <c r="C17" s="10">
        <v>1325</v>
      </c>
      <c r="D17" s="10">
        <v>478</v>
      </c>
      <c r="E17" s="10">
        <v>26</v>
      </c>
      <c r="F17" s="10">
        <v>1328</v>
      </c>
      <c r="G17" s="11">
        <v>9459</v>
      </c>
      <c r="H17" s="10"/>
    </row>
    <row r="18" spans="1:8" s="22" customFormat="1" x14ac:dyDescent="0.25">
      <c r="A18" s="64" t="s">
        <v>72</v>
      </c>
      <c r="B18" s="10">
        <v>5365</v>
      </c>
      <c r="C18" s="10">
        <v>1224</v>
      </c>
      <c r="D18" s="10">
        <v>419</v>
      </c>
      <c r="E18" s="10">
        <v>18</v>
      </c>
      <c r="F18" s="10">
        <v>1328</v>
      </c>
      <c r="G18" s="11">
        <f t="shared" ref="G18:G29" si="0">SUM(B18:F18)</f>
        <v>8354</v>
      </c>
      <c r="H18" s="10"/>
    </row>
    <row r="19" spans="1:8" s="22" customFormat="1" x14ac:dyDescent="0.25">
      <c r="A19" s="64" t="s">
        <v>73</v>
      </c>
      <c r="B19" s="10">
        <v>6202</v>
      </c>
      <c r="C19" s="10">
        <v>1253</v>
      </c>
      <c r="D19" s="10">
        <v>430</v>
      </c>
      <c r="E19" s="10">
        <v>44</v>
      </c>
      <c r="F19" s="10">
        <v>1536</v>
      </c>
      <c r="G19" s="11">
        <f t="shared" si="0"/>
        <v>9465</v>
      </c>
      <c r="H19" s="10"/>
    </row>
    <row r="20" spans="1:8" s="22" customFormat="1" x14ac:dyDescent="0.25">
      <c r="A20" s="64" t="s">
        <v>74</v>
      </c>
      <c r="B20" s="10">
        <v>5083</v>
      </c>
      <c r="C20" s="10">
        <v>1041</v>
      </c>
      <c r="D20" s="10">
        <v>361</v>
      </c>
      <c r="E20" s="10">
        <v>12</v>
      </c>
      <c r="F20" s="10">
        <v>1268</v>
      </c>
      <c r="G20" s="11">
        <f t="shared" si="0"/>
        <v>7765</v>
      </c>
      <c r="H20" s="10"/>
    </row>
    <row r="21" spans="1:8" s="22" customFormat="1" x14ac:dyDescent="0.25">
      <c r="A21" s="64" t="s">
        <v>75</v>
      </c>
      <c r="B21" s="10">
        <v>4953</v>
      </c>
      <c r="C21" s="10">
        <v>999</v>
      </c>
      <c r="D21" s="10">
        <v>354</v>
      </c>
      <c r="E21" s="10">
        <v>18</v>
      </c>
      <c r="F21" s="10">
        <v>1289</v>
      </c>
      <c r="G21" s="11">
        <f t="shared" si="0"/>
        <v>7613</v>
      </c>
      <c r="H21" s="10"/>
    </row>
    <row r="22" spans="1:8" s="22" customFormat="1" x14ac:dyDescent="0.25">
      <c r="A22" s="64" t="s">
        <v>76</v>
      </c>
      <c r="B22" s="10">
        <v>4680</v>
      </c>
      <c r="C22" s="10">
        <v>1055</v>
      </c>
      <c r="D22" s="10">
        <v>329</v>
      </c>
      <c r="E22" s="10">
        <v>7</v>
      </c>
      <c r="F22" s="10">
        <v>1427</v>
      </c>
      <c r="G22" s="11">
        <f t="shared" si="0"/>
        <v>7498</v>
      </c>
      <c r="H22" s="10"/>
    </row>
    <row r="23" spans="1:8" s="22" customFormat="1" x14ac:dyDescent="0.25">
      <c r="A23" s="23" t="s">
        <v>77</v>
      </c>
      <c r="B23" s="10">
        <v>3782</v>
      </c>
      <c r="C23" s="10">
        <v>819</v>
      </c>
      <c r="D23" s="10">
        <v>249</v>
      </c>
      <c r="E23" s="10">
        <v>11</v>
      </c>
      <c r="F23" s="10">
        <v>992</v>
      </c>
      <c r="G23" s="11">
        <f t="shared" si="0"/>
        <v>5853</v>
      </c>
      <c r="H23" s="10"/>
    </row>
    <row r="24" spans="1:8" s="22" customFormat="1" x14ac:dyDescent="0.25">
      <c r="A24" s="23" t="s">
        <v>95</v>
      </c>
      <c r="B24" s="10">
        <v>1134</v>
      </c>
      <c r="C24" s="10">
        <v>334</v>
      </c>
      <c r="D24" s="10">
        <v>89</v>
      </c>
      <c r="E24" s="10">
        <v>3</v>
      </c>
      <c r="F24" s="10">
        <v>178</v>
      </c>
      <c r="G24" s="11">
        <f t="shared" si="0"/>
        <v>1738</v>
      </c>
    </row>
    <row r="25" spans="1:8" s="22" customFormat="1" x14ac:dyDescent="0.25">
      <c r="A25" s="64" t="s">
        <v>96</v>
      </c>
      <c r="B25" s="10">
        <v>2965</v>
      </c>
      <c r="C25" s="10">
        <v>621</v>
      </c>
      <c r="D25" s="10">
        <v>230</v>
      </c>
      <c r="E25" s="10">
        <v>27</v>
      </c>
      <c r="F25" s="10">
        <v>535</v>
      </c>
      <c r="G25" s="11">
        <f t="shared" si="0"/>
        <v>4378</v>
      </c>
    </row>
    <row r="26" spans="1:8" s="22" customFormat="1" x14ac:dyDescent="0.25">
      <c r="A26" s="64" t="s">
        <v>97</v>
      </c>
      <c r="B26" s="10">
        <v>2876</v>
      </c>
      <c r="C26" s="10">
        <v>514</v>
      </c>
      <c r="D26" s="10">
        <v>189</v>
      </c>
      <c r="E26" s="10">
        <v>6</v>
      </c>
      <c r="F26" s="10">
        <v>479</v>
      </c>
      <c r="G26" s="11">
        <f t="shared" si="0"/>
        <v>4064</v>
      </c>
    </row>
    <row r="27" spans="1:8" s="22" customFormat="1" x14ac:dyDescent="0.25">
      <c r="A27" s="64" t="s">
        <v>98</v>
      </c>
      <c r="B27" s="10">
        <v>3688</v>
      </c>
      <c r="C27" s="10">
        <v>809</v>
      </c>
      <c r="D27" s="10">
        <v>272</v>
      </c>
      <c r="E27" s="10">
        <v>15</v>
      </c>
      <c r="F27" s="10">
        <v>656</v>
      </c>
      <c r="G27" s="11">
        <f t="shared" si="0"/>
        <v>5440</v>
      </c>
    </row>
    <row r="28" spans="1:8" s="22" customFormat="1" x14ac:dyDescent="0.25">
      <c r="A28" s="64" t="s">
        <v>99</v>
      </c>
      <c r="B28" s="10">
        <v>4709</v>
      </c>
      <c r="C28" s="10">
        <v>996</v>
      </c>
      <c r="D28" s="10">
        <v>311</v>
      </c>
      <c r="E28" s="10">
        <v>19</v>
      </c>
      <c r="F28" s="10">
        <v>1065</v>
      </c>
      <c r="G28" s="11">
        <f t="shared" si="0"/>
        <v>7100</v>
      </c>
    </row>
    <row r="29" spans="1:8" s="22" customFormat="1" x14ac:dyDescent="0.25">
      <c r="A29" s="64" t="s">
        <v>479</v>
      </c>
      <c r="B29" s="10">
        <v>6101</v>
      </c>
      <c r="C29" s="10">
        <v>1270</v>
      </c>
      <c r="D29" s="10">
        <v>379</v>
      </c>
      <c r="E29" s="10">
        <v>14</v>
      </c>
      <c r="F29" s="10">
        <v>1821</v>
      </c>
      <c r="G29" s="11">
        <f t="shared" si="0"/>
        <v>9585</v>
      </c>
    </row>
    <row r="30" spans="1:8" s="22" customFormat="1" x14ac:dyDescent="0.25">
      <c r="A30" s="209" t="s">
        <v>100</v>
      </c>
      <c r="B30" s="209"/>
      <c r="C30" s="209"/>
      <c r="D30" s="209"/>
      <c r="E30" s="209"/>
      <c r="F30" s="209"/>
      <c r="G30" s="209"/>
      <c r="H30" s="10"/>
    </row>
    <row r="31" spans="1:8" s="22" customFormat="1" x14ac:dyDescent="0.25">
      <c r="A31" s="64" t="s">
        <v>56</v>
      </c>
      <c r="B31" s="24">
        <v>0.62220309810671259</v>
      </c>
      <c r="C31" s="24">
        <v>0.20804647160068848</v>
      </c>
      <c r="D31" s="24">
        <v>6.561962134251291E-2</v>
      </c>
      <c r="E31" s="24">
        <v>3.8726333907056799E-3</v>
      </c>
      <c r="F31" s="24">
        <v>0.10025817555938038</v>
      </c>
      <c r="G31" s="25">
        <v>1</v>
      </c>
      <c r="H31" s="10"/>
    </row>
    <row r="32" spans="1:8" s="22" customFormat="1" x14ac:dyDescent="0.25">
      <c r="A32" s="64" t="s">
        <v>61</v>
      </c>
      <c r="B32" s="24">
        <v>0.66015557476231634</v>
      </c>
      <c r="C32" s="24">
        <v>0.17856525496974934</v>
      </c>
      <c r="D32" s="24">
        <v>5.8599827139152981E-2</v>
      </c>
      <c r="E32" s="24">
        <v>2.9386343993085566E-3</v>
      </c>
      <c r="F32" s="24">
        <v>9.9740708729472771E-2</v>
      </c>
      <c r="G32" s="25">
        <v>1</v>
      </c>
      <c r="H32" s="10"/>
    </row>
    <row r="33" spans="1:8" s="22" customFormat="1" x14ac:dyDescent="0.25">
      <c r="A33" s="64" t="s">
        <v>62</v>
      </c>
      <c r="B33" s="24">
        <v>0.64821558630735621</v>
      </c>
      <c r="C33" s="24">
        <v>0.17465404224326292</v>
      </c>
      <c r="D33" s="24">
        <v>4.9672250546249089E-2</v>
      </c>
      <c r="E33" s="24">
        <v>1.3109978150036416E-3</v>
      </c>
      <c r="F33" s="24">
        <v>0.1261471230881282</v>
      </c>
      <c r="G33" s="25">
        <v>1</v>
      </c>
      <c r="H33" s="10"/>
    </row>
    <row r="34" spans="1:8" s="22" customFormat="1" x14ac:dyDescent="0.25">
      <c r="A34" s="64" t="s">
        <v>63</v>
      </c>
      <c r="B34" s="24">
        <v>0.61834703591518825</v>
      </c>
      <c r="C34" s="24">
        <v>0.16284436751766912</v>
      </c>
      <c r="D34" s="24">
        <v>4.9329294677628734E-2</v>
      </c>
      <c r="E34" s="24">
        <v>1.0096639261502956E-3</v>
      </c>
      <c r="F34" s="24">
        <v>0.16846963796336362</v>
      </c>
      <c r="G34" s="25">
        <v>1</v>
      </c>
      <c r="H34" s="10"/>
    </row>
    <row r="35" spans="1:8" s="22" customFormat="1" x14ac:dyDescent="0.25">
      <c r="A35" s="64" t="s">
        <v>64</v>
      </c>
      <c r="B35" s="24">
        <v>0.60506918401655241</v>
      </c>
      <c r="C35" s="24">
        <v>0.146902883744989</v>
      </c>
      <c r="D35" s="24">
        <v>4.4613991982413038E-2</v>
      </c>
      <c r="E35" s="24">
        <v>9.0521143152722102E-4</v>
      </c>
      <c r="F35" s="24">
        <v>0.20250872882451829</v>
      </c>
      <c r="G35" s="25">
        <v>1</v>
      </c>
      <c r="H35" s="10"/>
    </row>
    <row r="36" spans="1:8" s="22" customFormat="1" x14ac:dyDescent="0.25">
      <c r="A36" s="64" t="s">
        <v>65</v>
      </c>
      <c r="B36" s="24">
        <v>0.60306212830570671</v>
      </c>
      <c r="C36" s="24">
        <v>0.16398835885106922</v>
      </c>
      <c r="D36" s="24">
        <v>4.9601417183348095E-2</v>
      </c>
      <c r="E36" s="24">
        <v>3.5429583702391498E-3</v>
      </c>
      <c r="F36" s="24">
        <v>0.17980513728963685</v>
      </c>
      <c r="G36" s="25">
        <v>1</v>
      </c>
      <c r="H36" s="10"/>
    </row>
    <row r="37" spans="1:8" s="22" customFormat="1" x14ac:dyDescent="0.25">
      <c r="A37" s="64" t="s">
        <v>66</v>
      </c>
      <c r="B37" s="24">
        <f t="shared" ref="B37:F46" si="1">B14/$G14</f>
        <v>0.61621554507077225</v>
      </c>
      <c r="C37" s="24">
        <f t="shared" si="1"/>
        <v>0.1673702508070524</v>
      </c>
      <c r="D37" s="24">
        <f t="shared" si="1"/>
        <v>5.0658058107772533E-2</v>
      </c>
      <c r="E37" s="24">
        <f t="shared" si="1"/>
        <v>2.8557238639185497E-3</v>
      </c>
      <c r="F37" s="24">
        <f t="shared" si="1"/>
        <v>0.16290042215048423</v>
      </c>
      <c r="G37" s="25">
        <f t="shared" ref="G37:G51" si="2">SUM(B37:F37)</f>
        <v>1</v>
      </c>
      <c r="H37" s="10"/>
    </row>
    <row r="38" spans="1:8" s="22" customFormat="1" x14ac:dyDescent="0.25">
      <c r="A38" s="64" t="s">
        <v>69</v>
      </c>
      <c r="B38" s="24">
        <f t="shared" si="1"/>
        <v>0.62239428231089933</v>
      </c>
      <c r="C38" s="24">
        <f t="shared" si="1"/>
        <v>0.16239825292833035</v>
      </c>
      <c r="D38" s="24">
        <f t="shared" si="1"/>
        <v>4.9632717887631524E-2</v>
      </c>
      <c r="E38" s="24">
        <f t="shared" si="1"/>
        <v>1.5882469724042088E-3</v>
      </c>
      <c r="F38" s="24">
        <f t="shared" si="1"/>
        <v>0.16398649990073458</v>
      </c>
      <c r="G38" s="25">
        <f t="shared" si="2"/>
        <v>1</v>
      </c>
      <c r="H38" s="10"/>
    </row>
    <row r="39" spans="1:8" s="22" customFormat="1" x14ac:dyDescent="0.25">
      <c r="A39" s="64" t="s">
        <v>70</v>
      </c>
      <c r="B39" s="24">
        <f t="shared" si="1"/>
        <v>0.65182623730278799</v>
      </c>
      <c r="C39" s="24">
        <f t="shared" si="1"/>
        <v>0.15647287659390532</v>
      </c>
      <c r="D39" s="24">
        <f t="shared" si="1"/>
        <v>4.6250270153447161E-2</v>
      </c>
      <c r="E39" s="24">
        <f t="shared" si="1"/>
        <v>2.7015344715798574E-3</v>
      </c>
      <c r="F39" s="24">
        <f t="shared" si="1"/>
        <v>0.14274908147827967</v>
      </c>
      <c r="G39" s="25">
        <f t="shared" si="2"/>
        <v>1</v>
      </c>
      <c r="H39" s="10"/>
    </row>
    <row r="40" spans="1:8" s="22" customFormat="1" x14ac:dyDescent="0.25">
      <c r="A40" s="64" t="s">
        <v>71</v>
      </c>
      <c r="B40" s="24">
        <f t="shared" si="1"/>
        <v>0.66624378898403636</v>
      </c>
      <c r="C40" s="24">
        <f t="shared" si="1"/>
        <v>0.14007823237128661</v>
      </c>
      <c r="D40" s="24">
        <f t="shared" si="1"/>
        <v>5.0533883074320753E-2</v>
      </c>
      <c r="E40" s="24">
        <f t="shared" si="1"/>
        <v>2.7487049370969446E-3</v>
      </c>
      <c r="F40" s="24">
        <f t="shared" si="1"/>
        <v>0.14039539063325934</v>
      </c>
      <c r="G40" s="25">
        <f t="shared" si="2"/>
        <v>0.99999999999999989</v>
      </c>
      <c r="H40" s="10"/>
    </row>
    <row r="41" spans="1:8" s="22" customFormat="1" x14ac:dyDescent="0.25">
      <c r="A41" s="64" t="s">
        <v>72</v>
      </c>
      <c r="B41" s="24">
        <f t="shared" si="1"/>
        <v>0.64220732583193685</v>
      </c>
      <c r="C41" s="24">
        <f t="shared" si="1"/>
        <v>0.14651663873593487</v>
      </c>
      <c r="D41" s="24">
        <f t="shared" si="1"/>
        <v>5.0155614077088823E-2</v>
      </c>
      <c r="E41" s="24">
        <f t="shared" si="1"/>
        <v>2.1546564519990424E-3</v>
      </c>
      <c r="F41" s="24">
        <f t="shared" si="1"/>
        <v>0.15896576490304046</v>
      </c>
      <c r="G41" s="25">
        <f t="shared" si="2"/>
        <v>1</v>
      </c>
      <c r="H41" s="10"/>
    </row>
    <row r="42" spans="1:8" s="22" customFormat="1" x14ac:dyDescent="0.25">
      <c r="A42" s="64" t="s">
        <v>73</v>
      </c>
      <c r="B42" s="24">
        <f t="shared" si="1"/>
        <v>0.65525620707871102</v>
      </c>
      <c r="C42" s="24">
        <f t="shared" si="1"/>
        <v>0.13238246170100371</v>
      </c>
      <c r="D42" s="24">
        <f t="shared" si="1"/>
        <v>4.5430533544638142E-2</v>
      </c>
      <c r="E42" s="24">
        <f t="shared" si="1"/>
        <v>4.648705758055996E-3</v>
      </c>
      <c r="F42" s="24">
        <f t="shared" si="1"/>
        <v>0.16228209191759113</v>
      </c>
      <c r="G42" s="25">
        <f t="shared" si="2"/>
        <v>1</v>
      </c>
      <c r="H42" s="10"/>
    </row>
    <row r="43" spans="1:8" s="22" customFormat="1" x14ac:dyDescent="0.25">
      <c r="A43" s="64" t="s">
        <v>74</v>
      </c>
      <c r="B43" s="24">
        <f t="shared" si="1"/>
        <v>0.65460399227301991</v>
      </c>
      <c r="C43" s="24">
        <f t="shared" si="1"/>
        <v>0.13406310367031551</v>
      </c>
      <c r="D43" s="24">
        <f t="shared" si="1"/>
        <v>4.6490663232453315E-2</v>
      </c>
      <c r="E43" s="24">
        <f t="shared" si="1"/>
        <v>1.54539600772698E-3</v>
      </c>
      <c r="F43" s="24">
        <f t="shared" si="1"/>
        <v>0.16329684481648424</v>
      </c>
      <c r="G43" s="25">
        <f t="shared" si="2"/>
        <v>0.99999999999999989</v>
      </c>
      <c r="H43" s="10"/>
    </row>
    <row r="44" spans="1:8" s="22" customFormat="1" x14ac:dyDescent="0.25">
      <c r="A44" s="64" t="s">
        <v>75</v>
      </c>
      <c r="B44" s="24">
        <f t="shared" si="1"/>
        <v>0.65059766189412849</v>
      </c>
      <c r="C44" s="24">
        <f t="shared" si="1"/>
        <v>0.13122290818337054</v>
      </c>
      <c r="D44" s="24">
        <f t="shared" si="1"/>
        <v>4.6499408905818995E-2</v>
      </c>
      <c r="E44" s="24">
        <f t="shared" si="1"/>
        <v>2.3643767240246944E-3</v>
      </c>
      <c r="F44" s="24">
        <f t="shared" si="1"/>
        <v>0.1693156442926573</v>
      </c>
      <c r="G44" s="25">
        <f t="shared" si="2"/>
        <v>1</v>
      </c>
      <c r="H44" s="10"/>
    </row>
    <row r="45" spans="1:8" s="22" customFormat="1" x14ac:dyDescent="0.25">
      <c r="A45" s="64" t="s">
        <v>76</v>
      </c>
      <c r="B45" s="24">
        <f t="shared" si="1"/>
        <v>0.62416644438516933</v>
      </c>
      <c r="C45" s="24">
        <f t="shared" si="1"/>
        <v>0.1407041877834089</v>
      </c>
      <c r="D45" s="24">
        <f t="shared" si="1"/>
        <v>4.3878367564683919E-2</v>
      </c>
      <c r="E45" s="24">
        <f t="shared" si="1"/>
        <v>9.3358228861029611E-4</v>
      </c>
      <c r="F45" s="24">
        <f t="shared" si="1"/>
        <v>0.19031741797812751</v>
      </c>
      <c r="G45" s="25">
        <f t="shared" si="2"/>
        <v>0.99999999999999989</v>
      </c>
      <c r="H45" s="10"/>
    </row>
    <row r="46" spans="1:8" s="22" customFormat="1" x14ac:dyDescent="0.25">
      <c r="A46" s="23" t="s">
        <v>77</v>
      </c>
      <c r="B46" s="24">
        <f t="shared" si="1"/>
        <v>0.64616436015718437</v>
      </c>
      <c r="C46" s="24">
        <f t="shared" si="1"/>
        <v>0.13992824192721681</v>
      </c>
      <c r="D46" s="24">
        <f t="shared" si="1"/>
        <v>4.2542286007175807E-2</v>
      </c>
      <c r="E46" s="24">
        <f t="shared" si="1"/>
        <v>1.8793780967025456E-3</v>
      </c>
      <c r="F46" s="24">
        <f t="shared" si="1"/>
        <v>0.1694857338117205</v>
      </c>
      <c r="G46" s="25">
        <f t="shared" si="2"/>
        <v>1</v>
      </c>
      <c r="H46" s="10"/>
    </row>
    <row r="47" spans="1:8" s="22" customFormat="1" x14ac:dyDescent="0.25">
      <c r="A47" s="23" t="s">
        <v>95</v>
      </c>
      <c r="B47" s="24">
        <f t="shared" ref="B47:F52" si="3">B24/$G24</f>
        <v>0.65247410817031071</v>
      </c>
      <c r="C47" s="24">
        <f t="shared" si="3"/>
        <v>0.19217491369390102</v>
      </c>
      <c r="D47" s="24">
        <f t="shared" si="3"/>
        <v>5.1208285385500575E-2</v>
      </c>
      <c r="E47" s="24">
        <f t="shared" si="3"/>
        <v>1.7261219792865361E-3</v>
      </c>
      <c r="F47" s="24">
        <f t="shared" si="3"/>
        <v>0.10241657077100115</v>
      </c>
      <c r="G47" s="25">
        <f t="shared" si="2"/>
        <v>1</v>
      </c>
    </row>
    <row r="48" spans="1:8" s="22" customFormat="1" x14ac:dyDescent="0.25">
      <c r="A48" s="64" t="s">
        <v>96</v>
      </c>
      <c r="B48" s="24">
        <f t="shared" si="3"/>
        <v>0.67724988579259937</v>
      </c>
      <c r="C48" s="24">
        <f t="shared" si="3"/>
        <v>0.14184559159433532</v>
      </c>
      <c r="D48" s="24">
        <f t="shared" si="3"/>
        <v>5.2535404294198264E-2</v>
      </c>
      <c r="E48" s="24">
        <f t="shared" si="3"/>
        <v>6.1671996345363175E-3</v>
      </c>
      <c r="F48" s="24">
        <f t="shared" si="3"/>
        <v>0.12220191868433075</v>
      </c>
      <c r="G48" s="25">
        <f t="shared" si="2"/>
        <v>0.99999999999999989</v>
      </c>
    </row>
    <row r="49" spans="1:8" s="22" customFormat="1" x14ac:dyDescent="0.25">
      <c r="A49" s="64" t="s">
        <v>97</v>
      </c>
      <c r="B49" s="24">
        <f t="shared" si="3"/>
        <v>0.70767716535433067</v>
      </c>
      <c r="C49" s="24">
        <f t="shared" si="3"/>
        <v>0.1264763779527559</v>
      </c>
      <c r="D49" s="24">
        <f t="shared" si="3"/>
        <v>4.6505905511811024E-2</v>
      </c>
      <c r="E49" s="24">
        <f t="shared" si="3"/>
        <v>1.4763779527559055E-3</v>
      </c>
      <c r="F49" s="24">
        <f t="shared" si="3"/>
        <v>0.11786417322834646</v>
      </c>
      <c r="G49" s="25">
        <f t="shared" si="2"/>
        <v>0.99999999999999989</v>
      </c>
    </row>
    <row r="50" spans="1:8" s="22" customFormat="1" x14ac:dyDescent="0.25">
      <c r="A50" s="64" t="s">
        <v>98</v>
      </c>
      <c r="B50" s="24">
        <f t="shared" si="3"/>
        <v>0.67794117647058827</v>
      </c>
      <c r="C50" s="24">
        <f t="shared" si="3"/>
        <v>0.14871323529411765</v>
      </c>
      <c r="D50" s="24">
        <f t="shared" si="3"/>
        <v>0.05</v>
      </c>
      <c r="E50" s="24">
        <f t="shared" si="3"/>
        <v>2.7573529411764708E-3</v>
      </c>
      <c r="F50" s="24">
        <f t="shared" si="3"/>
        <v>0.12058823529411765</v>
      </c>
      <c r="G50" s="25">
        <f t="shared" si="2"/>
        <v>1</v>
      </c>
    </row>
    <row r="51" spans="1:8" s="22" customFormat="1" x14ac:dyDescent="0.25">
      <c r="A51" s="64" t="s">
        <v>99</v>
      </c>
      <c r="B51" s="24">
        <f t="shared" si="3"/>
        <v>0.66323943661971829</v>
      </c>
      <c r="C51" s="24">
        <f t="shared" si="3"/>
        <v>0.14028169014084507</v>
      </c>
      <c r="D51" s="24">
        <f t="shared" si="3"/>
        <v>4.3802816901408449E-2</v>
      </c>
      <c r="E51" s="24">
        <f t="shared" si="3"/>
        <v>2.6760563380281688E-3</v>
      </c>
      <c r="F51" s="24">
        <f t="shared" si="3"/>
        <v>0.15</v>
      </c>
      <c r="G51" s="25">
        <f t="shared" si="2"/>
        <v>0.99999999999999989</v>
      </c>
    </row>
    <row r="52" spans="1:8" s="22" customFormat="1" x14ac:dyDescent="0.25">
      <c r="A52" s="64" t="s">
        <v>479</v>
      </c>
      <c r="B52" s="24">
        <f t="shared" si="3"/>
        <v>0.63651538862806467</v>
      </c>
      <c r="C52" s="24">
        <f t="shared" si="3"/>
        <v>0.13249869587897756</v>
      </c>
      <c r="D52" s="24">
        <f t="shared" si="3"/>
        <v>3.954094940010433E-2</v>
      </c>
      <c r="E52" s="24">
        <f t="shared" si="3"/>
        <v>1.4606155451225874E-3</v>
      </c>
      <c r="F52" s="24">
        <f t="shared" si="3"/>
        <v>0.18998435054773083</v>
      </c>
      <c r="G52" s="25">
        <f t="shared" ref="G52" si="4">SUM(B52:F52)</f>
        <v>1</v>
      </c>
    </row>
    <row r="53" spans="1:8" s="22" customFormat="1" x14ac:dyDescent="0.25">
      <c r="A53" s="209" t="s">
        <v>101</v>
      </c>
      <c r="B53" s="209"/>
      <c r="C53" s="209"/>
      <c r="D53" s="209"/>
      <c r="E53" s="209"/>
      <c r="F53" s="209"/>
      <c r="G53" s="209"/>
      <c r="H53" s="10"/>
    </row>
    <row r="54" spans="1:8" s="22" customFormat="1" x14ac:dyDescent="0.25">
      <c r="A54" s="64" t="s">
        <v>61</v>
      </c>
      <c r="B54" s="24">
        <v>3.7952476655603751E-2</v>
      </c>
      <c r="C54" s="24">
        <v>-2.9481216630939139E-2</v>
      </c>
      <c r="D54" s="24">
        <v>-7.0197942033599289E-3</v>
      </c>
      <c r="E54" s="24">
        <v>-9.3399899139712337E-4</v>
      </c>
      <c r="F54" s="24">
        <v>-5.1746682990760906E-4</v>
      </c>
      <c r="G54" s="25">
        <v>0</v>
      </c>
      <c r="H54" s="10"/>
    </row>
    <row r="55" spans="1:8" s="22" customFormat="1" x14ac:dyDescent="0.25">
      <c r="A55" s="64" t="s">
        <v>62</v>
      </c>
      <c r="B55" s="24">
        <v>-1.1939988454960138E-2</v>
      </c>
      <c r="C55" s="24">
        <v>-3.9112127264864238E-3</v>
      </c>
      <c r="D55" s="24">
        <v>-8.9275765929038922E-3</v>
      </c>
      <c r="E55" s="24">
        <v>-1.627636584304915E-3</v>
      </c>
      <c r="F55" s="24">
        <v>2.6406414358655428E-2</v>
      </c>
      <c r="G55" s="25">
        <v>0</v>
      </c>
      <c r="H55" s="10"/>
    </row>
    <row r="56" spans="1:8" s="22" customFormat="1" x14ac:dyDescent="0.25">
      <c r="A56" s="64" t="s">
        <v>63</v>
      </c>
      <c r="B56" s="24">
        <v>-2.9868550392167958E-2</v>
      </c>
      <c r="C56" s="24">
        <v>-1.1809674725593799E-2</v>
      </c>
      <c r="D56" s="24">
        <v>-3.4295586862035515E-4</v>
      </c>
      <c r="E56" s="24">
        <v>-3.0133388885334594E-4</v>
      </c>
      <c r="F56" s="24">
        <v>4.2322514875235417E-2</v>
      </c>
      <c r="G56" s="25">
        <v>0</v>
      </c>
      <c r="H56" s="10"/>
    </row>
    <row r="57" spans="1:8" s="22" customFormat="1" x14ac:dyDescent="0.25">
      <c r="A57" s="64" t="s">
        <v>64</v>
      </c>
      <c r="B57" s="24">
        <v>-1.327785189863584E-2</v>
      </c>
      <c r="C57" s="24">
        <v>-1.5941483772680121E-2</v>
      </c>
      <c r="D57" s="24">
        <v>-4.7153026952156951E-3</v>
      </c>
      <c r="E57" s="24">
        <v>-1.0445249462307459E-4</v>
      </c>
      <c r="F57" s="24">
        <v>3.4039090861154669E-2</v>
      </c>
      <c r="G57" s="25">
        <v>0</v>
      </c>
      <c r="H57" s="10"/>
    </row>
    <row r="58" spans="1:8" s="22" customFormat="1" x14ac:dyDescent="0.25">
      <c r="A58" s="64" t="s">
        <v>65</v>
      </c>
      <c r="B58" s="24">
        <v>-2.0070557108456955E-3</v>
      </c>
      <c r="C58" s="24">
        <v>1.7085475106080217E-2</v>
      </c>
      <c r="D58" s="24">
        <v>4.987425200935057E-3</v>
      </c>
      <c r="E58" s="24">
        <v>2.6377469387119288E-3</v>
      </c>
      <c r="F58" s="24">
        <v>-2.270359153488144E-2</v>
      </c>
      <c r="G58" s="25">
        <v>0</v>
      </c>
      <c r="H58" s="10"/>
    </row>
    <row r="59" spans="1:8" s="22" customFormat="1" x14ac:dyDescent="0.25">
      <c r="A59" s="64" t="s">
        <v>66</v>
      </c>
      <c r="B59" s="24">
        <f t="shared" ref="B59:G63" si="5">B37-B36</f>
        <v>1.315341676506554E-2</v>
      </c>
      <c r="C59" s="24">
        <f t="shared" si="5"/>
        <v>3.3818919559831795E-3</v>
      </c>
      <c r="D59" s="24">
        <f t="shared" si="5"/>
        <v>1.0566409244244374E-3</v>
      </c>
      <c r="E59" s="24">
        <f t="shared" si="5"/>
        <v>-6.8723450632060014E-4</v>
      </c>
      <c r="F59" s="24">
        <f t="shared" si="5"/>
        <v>-1.6904715139152621E-2</v>
      </c>
      <c r="G59" s="25">
        <f t="shared" si="5"/>
        <v>0</v>
      </c>
      <c r="H59" s="10"/>
    </row>
    <row r="60" spans="1:8" s="22" customFormat="1" x14ac:dyDescent="0.25">
      <c r="A60" s="64" t="s">
        <v>69</v>
      </c>
      <c r="B60" s="24">
        <f t="shared" si="5"/>
        <v>6.1787372401270746E-3</v>
      </c>
      <c r="C60" s="24">
        <f t="shared" si="5"/>
        <v>-4.9719978787220453E-3</v>
      </c>
      <c r="D60" s="24">
        <f t="shared" si="5"/>
        <v>-1.0253402201410092E-3</v>
      </c>
      <c r="E60" s="24">
        <f t="shared" si="5"/>
        <v>-1.2674768915143409E-3</v>
      </c>
      <c r="F60" s="24">
        <f t="shared" si="5"/>
        <v>1.0860777502503527E-3</v>
      </c>
      <c r="G60" s="25">
        <f t="shared" si="5"/>
        <v>0</v>
      </c>
      <c r="H60" s="10"/>
    </row>
    <row r="61" spans="1:8" s="22" customFormat="1" x14ac:dyDescent="0.25">
      <c r="A61" s="64" t="s">
        <v>70</v>
      </c>
      <c r="B61" s="24">
        <f t="shared" si="5"/>
        <v>2.9431954991888665E-2</v>
      </c>
      <c r="C61" s="24">
        <f t="shared" si="5"/>
        <v>-5.9253763344250254E-3</v>
      </c>
      <c r="D61" s="24">
        <f t="shared" si="5"/>
        <v>-3.3824477341843628E-3</v>
      </c>
      <c r="E61" s="24">
        <f t="shared" si="5"/>
        <v>1.1132874991756486E-3</v>
      </c>
      <c r="F61" s="24">
        <f t="shared" si="5"/>
        <v>-2.1237418422454912E-2</v>
      </c>
      <c r="G61" s="25">
        <f t="shared" si="5"/>
        <v>0</v>
      </c>
      <c r="H61" s="10"/>
    </row>
    <row r="62" spans="1:8" s="22" customFormat="1" x14ac:dyDescent="0.25">
      <c r="A62" s="64" t="s">
        <v>71</v>
      </c>
      <c r="B62" s="24">
        <f t="shared" si="5"/>
        <v>1.4417551681248364E-2</v>
      </c>
      <c r="C62" s="24">
        <f t="shared" si="5"/>
        <v>-1.6394644222618715E-2</v>
      </c>
      <c r="D62" s="24">
        <f t="shared" si="5"/>
        <v>4.2836129208735918E-3</v>
      </c>
      <c r="E62" s="24">
        <f t="shared" si="5"/>
        <v>4.7170465517087142E-5</v>
      </c>
      <c r="F62" s="24">
        <f t="shared" si="5"/>
        <v>-2.3536908450203231E-3</v>
      </c>
      <c r="G62" s="25">
        <f t="shared" si="5"/>
        <v>0</v>
      </c>
      <c r="H62" s="10"/>
    </row>
    <row r="63" spans="1:8" s="22" customFormat="1" x14ac:dyDescent="0.25">
      <c r="A63" s="64" t="s">
        <v>72</v>
      </c>
      <c r="B63" s="24">
        <f t="shared" si="5"/>
        <v>-2.4036463152099508E-2</v>
      </c>
      <c r="C63" s="24">
        <f t="shared" si="5"/>
        <v>6.4384063646482637E-3</v>
      </c>
      <c r="D63" s="24">
        <f t="shared" si="5"/>
        <v>-3.7826899723193003E-4</v>
      </c>
      <c r="E63" s="24">
        <f t="shared" si="5"/>
        <v>-5.9404848509790218E-4</v>
      </c>
      <c r="F63" s="24">
        <f t="shared" si="5"/>
        <v>1.8570374269781115E-2</v>
      </c>
      <c r="G63" s="25">
        <f t="shared" si="5"/>
        <v>0</v>
      </c>
      <c r="H63" s="10"/>
    </row>
    <row r="64" spans="1:8" s="22" customFormat="1" x14ac:dyDescent="0.25">
      <c r="A64" s="64" t="s">
        <v>73</v>
      </c>
      <c r="B64" s="24">
        <f t="shared" ref="B64:F68" si="6">B42-B41</f>
        <v>1.3048881246774169E-2</v>
      </c>
      <c r="C64" s="24">
        <f t="shared" si="6"/>
        <v>-1.4134177034931167E-2</v>
      </c>
      <c r="D64" s="24">
        <f t="shared" si="6"/>
        <v>-4.7250805324506803E-3</v>
      </c>
      <c r="E64" s="24">
        <f t="shared" si="6"/>
        <v>2.4940493060569536E-3</v>
      </c>
      <c r="F64" s="24">
        <f t="shared" si="6"/>
        <v>3.316327014550674E-3</v>
      </c>
      <c r="G64" s="25">
        <f t="shared" ref="G64:G68" si="7">SUM(B64:F64)</f>
        <v>-5.0740661672321608E-17</v>
      </c>
      <c r="H64" s="10"/>
    </row>
    <row r="65" spans="1:9" s="22" customFormat="1" x14ac:dyDescent="0.25">
      <c r="A65" s="64" t="s">
        <v>74</v>
      </c>
      <c r="B65" s="24">
        <f t="shared" si="6"/>
        <v>-6.5221480569110923E-4</v>
      </c>
      <c r="C65" s="24">
        <f t="shared" si="6"/>
        <v>1.680641969311808E-3</v>
      </c>
      <c r="D65" s="24">
        <f t="shared" si="6"/>
        <v>1.0601296878151728E-3</v>
      </c>
      <c r="E65" s="24">
        <f t="shared" si="6"/>
        <v>-3.1033097503290162E-3</v>
      </c>
      <c r="F65" s="24">
        <f t="shared" si="6"/>
        <v>1.0147528988931065E-3</v>
      </c>
      <c r="G65" s="25">
        <f t="shared" si="7"/>
        <v>-3.8163916471489756E-17</v>
      </c>
      <c r="H65" s="10"/>
    </row>
    <row r="66" spans="1:9" s="22" customFormat="1" x14ac:dyDescent="0.25">
      <c r="A66" s="64" t="s">
        <v>75</v>
      </c>
      <c r="B66" s="24">
        <f t="shared" si="6"/>
        <v>-4.0063303788914206E-3</v>
      </c>
      <c r="C66" s="24">
        <f t="shared" si="6"/>
        <v>-2.8401954869449741E-3</v>
      </c>
      <c r="D66" s="24">
        <f t="shared" si="6"/>
        <v>8.7456733656801622E-6</v>
      </c>
      <c r="E66" s="24">
        <f t="shared" si="6"/>
        <v>8.1898071629771447E-4</v>
      </c>
      <c r="F66" s="24">
        <f t="shared" si="6"/>
        <v>6.0187994761730645E-3</v>
      </c>
      <c r="G66" s="25">
        <f t="shared" si="7"/>
        <v>6.4184768611141862E-17</v>
      </c>
      <c r="H66" s="10"/>
    </row>
    <row r="67" spans="1:9" s="22" customFormat="1" x14ac:dyDescent="0.25">
      <c r="A67" s="64" t="s">
        <v>76</v>
      </c>
      <c r="B67" s="24">
        <f t="shared" si="6"/>
        <v>-2.6431217508959159E-2</v>
      </c>
      <c r="C67" s="24">
        <f t="shared" si="6"/>
        <v>9.4812796000383615E-3</v>
      </c>
      <c r="D67" s="24">
        <f t="shared" si="6"/>
        <v>-2.6210413411350761E-3</v>
      </c>
      <c r="E67" s="24">
        <f t="shared" si="6"/>
        <v>-1.4307944354143983E-3</v>
      </c>
      <c r="F67" s="24">
        <f t="shared" si="6"/>
        <v>2.100177368547021E-2</v>
      </c>
      <c r="G67" s="25">
        <f t="shared" si="7"/>
        <v>-6.2450045135165055E-17</v>
      </c>
      <c r="H67" s="10"/>
    </row>
    <row r="68" spans="1:9" s="22" customFormat="1" x14ac:dyDescent="0.25">
      <c r="A68" s="23" t="s">
        <v>77</v>
      </c>
      <c r="B68" s="24">
        <f t="shared" si="6"/>
        <v>2.1997915772015042E-2</v>
      </c>
      <c r="C68" s="24">
        <f t="shared" si="6"/>
        <v>-7.7594585619208956E-4</v>
      </c>
      <c r="D68" s="24">
        <f t="shared" si="6"/>
        <v>-1.336081557508112E-3</v>
      </c>
      <c r="E68" s="24">
        <f t="shared" si="6"/>
        <v>9.4579580809224951E-4</v>
      </c>
      <c r="F68" s="24">
        <f t="shared" si="6"/>
        <v>-2.0831684166407016E-2</v>
      </c>
      <c r="G68" s="25">
        <f t="shared" si="7"/>
        <v>7.2858385991025898E-17</v>
      </c>
      <c r="H68" s="10"/>
    </row>
    <row r="69" spans="1:9" s="22" customFormat="1" x14ac:dyDescent="0.25">
      <c r="A69" s="23" t="s">
        <v>95</v>
      </c>
      <c r="B69" s="24">
        <f>B47-B45</f>
        <v>2.8307663785141379E-2</v>
      </c>
      <c r="C69" s="24">
        <f t="shared" ref="C69:G69" si="8">C47-C45</f>
        <v>5.1470725910492121E-2</v>
      </c>
      <c r="D69" s="24">
        <f t="shared" si="8"/>
        <v>7.329917820816656E-3</v>
      </c>
      <c r="E69" s="24">
        <f t="shared" si="8"/>
        <v>7.9253969067624003E-4</v>
      </c>
      <c r="F69" s="24">
        <f t="shared" si="8"/>
        <v>-8.7900847207126362E-2</v>
      </c>
      <c r="G69" s="25">
        <f t="shared" si="8"/>
        <v>0</v>
      </c>
    </row>
    <row r="70" spans="1:9" s="22" customFormat="1" x14ac:dyDescent="0.25">
      <c r="A70" s="64" t="s">
        <v>96</v>
      </c>
      <c r="B70" s="24">
        <f t="shared" ref="B70:G70" si="9">B48-B47</f>
        <v>2.4775777622288664E-2</v>
      </c>
      <c r="C70" s="24">
        <f t="shared" si="9"/>
        <v>-5.0329322099565699E-2</v>
      </c>
      <c r="D70" s="24">
        <f t="shared" si="9"/>
        <v>1.3271189086976887E-3</v>
      </c>
      <c r="E70" s="24">
        <f t="shared" si="9"/>
        <v>4.4410776552497814E-3</v>
      </c>
      <c r="F70" s="24">
        <f t="shared" si="9"/>
        <v>1.9785347913329601E-2</v>
      </c>
      <c r="G70" s="25">
        <f t="shared" si="9"/>
        <v>0</v>
      </c>
    </row>
    <row r="71" spans="1:9" s="22" customFormat="1" x14ac:dyDescent="0.25">
      <c r="A71" s="64" t="s">
        <v>97</v>
      </c>
      <c r="B71" s="24">
        <f t="shared" ref="B71:F74" si="10">B49-B48</f>
        <v>3.0427279561731302E-2</v>
      </c>
      <c r="C71" s="24">
        <f t="shared" si="10"/>
        <v>-1.5369213641579421E-2</v>
      </c>
      <c r="D71" s="24">
        <f t="shared" si="10"/>
        <v>-6.0294987823872395E-3</v>
      </c>
      <c r="E71" s="24">
        <f t="shared" si="10"/>
        <v>-4.690821681780412E-3</v>
      </c>
      <c r="F71" s="24">
        <f t="shared" si="10"/>
        <v>-4.337745455984296E-3</v>
      </c>
      <c r="G71" s="25">
        <f t="shared" ref="G71:G73" si="11">SUM(B71:F71)</f>
        <v>-6.6786853825107073E-17</v>
      </c>
    </row>
    <row r="72" spans="1:9" s="22" customFormat="1" x14ac:dyDescent="0.25">
      <c r="A72" s="64" t="s">
        <v>98</v>
      </c>
      <c r="B72" s="24">
        <f t="shared" si="10"/>
        <v>-2.9735988883742404E-2</v>
      </c>
      <c r="C72" s="24">
        <f t="shared" si="10"/>
        <v>2.2236857341361743E-2</v>
      </c>
      <c r="D72" s="24">
        <f t="shared" si="10"/>
        <v>3.4940944881889785E-3</v>
      </c>
      <c r="E72" s="24">
        <f t="shared" si="10"/>
        <v>1.2809749884205653E-3</v>
      </c>
      <c r="F72" s="24">
        <f t="shared" si="10"/>
        <v>2.7240620657711934E-3</v>
      </c>
      <c r="G72" s="25">
        <f t="shared" si="11"/>
        <v>7.6761513811973714E-17</v>
      </c>
    </row>
    <row r="73" spans="1:9" s="22" customFormat="1" x14ac:dyDescent="0.25">
      <c r="A73" s="64" t="s">
        <v>99</v>
      </c>
      <c r="B73" s="24">
        <f t="shared" si="10"/>
        <v>-1.4701739850869977E-2</v>
      </c>
      <c r="C73" s="24">
        <f t="shared" si="10"/>
        <v>-8.4315451532725738E-3</v>
      </c>
      <c r="D73" s="24">
        <f t="shared" si="10"/>
        <v>-6.1971830985915535E-3</v>
      </c>
      <c r="E73" s="24">
        <f t="shared" si="10"/>
        <v>-8.1296603148301935E-5</v>
      </c>
      <c r="F73" s="24">
        <f t="shared" si="10"/>
        <v>2.9411764705882346E-2</v>
      </c>
      <c r="G73" s="25">
        <f t="shared" si="11"/>
        <v>-6.2450045135165055E-17</v>
      </c>
    </row>
    <row r="74" spans="1:9" s="22" customFormat="1" x14ac:dyDescent="0.25">
      <c r="A74" s="64" t="s">
        <v>479</v>
      </c>
      <c r="B74" s="24">
        <f t="shared" si="10"/>
        <v>-2.6724047991653621E-2</v>
      </c>
      <c r="C74" s="24">
        <f t="shared" si="10"/>
        <v>-7.7829942618675152E-3</v>
      </c>
      <c r="D74" s="24">
        <f t="shared" si="10"/>
        <v>-4.2618675013041188E-3</v>
      </c>
      <c r="E74" s="24">
        <f t="shared" si="10"/>
        <v>-1.2154407929055814E-3</v>
      </c>
      <c r="F74" s="24">
        <f t="shared" si="10"/>
        <v>3.9984350547730835E-2</v>
      </c>
      <c r="G74" s="25">
        <f t="shared" ref="G74" si="12">SUM(B74:F74)</f>
        <v>0</v>
      </c>
    </row>
    <row r="75" spans="1:9" s="22" customFormat="1" x14ac:dyDescent="0.25">
      <c r="A75" s="64"/>
      <c r="B75" s="12"/>
      <c r="C75" s="12"/>
      <c r="D75" s="12"/>
      <c r="E75" s="12"/>
      <c r="F75" s="12"/>
      <c r="G75" s="13"/>
    </row>
    <row r="76" spans="1:9" s="22" customFormat="1" x14ac:dyDescent="0.25">
      <c r="A76" s="64" t="str">
        <f>CONCATENATE("Note 1: ",'[1]3.3.1'!$AS$33)</f>
        <v xml:space="preserve">Note 1: 2019-2020* data is for the period 1 July 2019 to 27 March 2020 due to discontinuation of Form EX01 on 27 March 2020. </v>
      </c>
      <c r="B76" s="24"/>
      <c r="C76" s="24"/>
      <c r="D76" s="12"/>
      <c r="E76" s="12"/>
      <c r="F76" s="12"/>
      <c r="G76" s="13"/>
      <c r="H76" s="10"/>
    </row>
    <row r="77" spans="1:9" s="22" customFormat="1" x14ac:dyDescent="0.25">
      <c r="A77" s="64" t="str">
        <f>CONCATENATE("Note 2: ",'[1]3.3.1'!$AS$34)</f>
        <v>Note 2: 2019-2020** data is for the period 28 March 2020 (when the Initial Statutory Report was introduced) to 30 June 2020.</v>
      </c>
      <c r="B77" s="24"/>
      <c r="C77" s="24"/>
      <c r="D77" s="12"/>
      <c r="E77" s="12"/>
      <c r="F77" s="12"/>
      <c r="G77" s="13"/>
      <c r="H77" s="10"/>
    </row>
    <row r="78" spans="1:9" s="22" customFormat="1" x14ac:dyDescent="0.25">
      <c r="A78" s="64"/>
      <c r="B78" s="10"/>
      <c r="C78" s="10"/>
      <c r="D78" s="10"/>
      <c r="E78" s="10"/>
      <c r="F78" s="10"/>
      <c r="G78" s="11"/>
      <c r="H78" s="10"/>
    </row>
    <row r="79" spans="1:9" s="22" customFormat="1" ht="29.25" customHeight="1" x14ac:dyDescent="0.25">
      <c r="A79" s="211" t="s">
        <v>128</v>
      </c>
      <c r="B79" s="219"/>
      <c r="C79" s="219"/>
      <c r="D79" s="219"/>
      <c r="E79" s="219"/>
      <c r="F79" s="219"/>
      <c r="G79" s="219"/>
      <c r="H79" s="219"/>
      <c r="I79" s="2"/>
    </row>
    <row r="80" spans="1:9" x14ac:dyDescent="0.25">
      <c r="A80" s="7"/>
      <c r="G80" s="8"/>
    </row>
    <row r="81" spans="1:7" x14ac:dyDescent="0.25">
      <c r="A81" s="7"/>
      <c r="G81" s="8"/>
    </row>
    <row r="82" spans="1:7" x14ac:dyDescent="0.25">
      <c r="A82" s="7"/>
      <c r="G82" s="8"/>
    </row>
    <row r="83" spans="1:7" x14ac:dyDescent="0.25">
      <c r="A83" s="7"/>
      <c r="G83" s="8"/>
    </row>
    <row r="84" spans="1:7" x14ac:dyDescent="0.25">
      <c r="A84" s="7"/>
      <c r="G84" s="8"/>
    </row>
    <row r="85" spans="1:7" x14ac:dyDescent="0.25">
      <c r="A85" s="7"/>
      <c r="G85" s="8"/>
    </row>
    <row r="86" spans="1:7" x14ac:dyDescent="0.25">
      <c r="A86" s="7"/>
      <c r="G86" s="8"/>
    </row>
    <row r="87" spans="1:7" x14ac:dyDescent="0.25">
      <c r="A87" s="7"/>
      <c r="G87" s="8"/>
    </row>
    <row r="88" spans="1:7" x14ac:dyDescent="0.25">
      <c r="A88" s="7"/>
      <c r="G88" s="8"/>
    </row>
    <row r="89" spans="1:7" x14ac:dyDescent="0.25">
      <c r="A89" s="7"/>
      <c r="G89" s="8"/>
    </row>
    <row r="90" spans="1:7" x14ac:dyDescent="0.25">
      <c r="A90" s="7"/>
      <c r="G90" s="8"/>
    </row>
    <row r="91" spans="1:7" x14ac:dyDescent="0.25">
      <c r="A91" s="7"/>
      <c r="G91" s="8"/>
    </row>
    <row r="92" spans="1:7" x14ac:dyDescent="0.25">
      <c r="A92" s="7"/>
      <c r="G92" s="8"/>
    </row>
    <row r="93" spans="1:7" x14ac:dyDescent="0.25">
      <c r="A93" s="7"/>
      <c r="G93" s="8"/>
    </row>
    <row r="94" spans="1:7" x14ac:dyDescent="0.25">
      <c r="A94" s="7"/>
      <c r="G94" s="8"/>
    </row>
    <row r="95" spans="1:7" x14ac:dyDescent="0.25">
      <c r="A95" s="7"/>
      <c r="G95" s="8"/>
    </row>
    <row r="96" spans="1:7" x14ac:dyDescent="0.25">
      <c r="A96" s="7"/>
      <c r="G96" s="8"/>
    </row>
    <row r="97" spans="1:7" x14ac:dyDescent="0.25">
      <c r="A97" s="7"/>
      <c r="G97" s="8"/>
    </row>
    <row r="98" spans="1:7" x14ac:dyDescent="0.25">
      <c r="A98" s="5" t="s">
        <v>41</v>
      </c>
    </row>
    <row r="99" spans="1:7" x14ac:dyDescent="0.25">
      <c r="A99" s="5"/>
    </row>
    <row r="100" spans="1:7" x14ac:dyDescent="0.25">
      <c r="A100" s="5"/>
    </row>
    <row r="101" spans="1:7" x14ac:dyDescent="0.25">
      <c r="A101" s="5"/>
    </row>
    <row r="102" spans="1:7" x14ac:dyDescent="0.25">
      <c r="A102" s="5"/>
    </row>
    <row r="103" spans="1:7" x14ac:dyDescent="0.25">
      <c r="A103" s="5"/>
    </row>
    <row r="104" spans="1:7" x14ac:dyDescent="0.25">
      <c r="A104" s="5"/>
    </row>
    <row r="105" spans="1:7" x14ac:dyDescent="0.25">
      <c r="A105" s="5"/>
    </row>
    <row r="106" spans="1:7" x14ac:dyDescent="0.25">
      <c r="A106" s="5"/>
    </row>
    <row r="107" spans="1:7" x14ac:dyDescent="0.25">
      <c r="A107" s="5"/>
    </row>
    <row r="108" spans="1:7" x14ac:dyDescent="0.25">
      <c r="A108" s="5"/>
    </row>
    <row r="109" spans="1:7" x14ac:dyDescent="0.25">
      <c r="A109" s="5"/>
    </row>
    <row r="110" spans="1:7" x14ac:dyDescent="0.25">
      <c r="A110" s="5"/>
    </row>
    <row r="111" spans="1:7" x14ac:dyDescent="0.25">
      <c r="A111" s="5"/>
    </row>
    <row r="112" spans="1:7"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sheetData>
  <mergeCells count="9">
    <mergeCell ref="A79:H79"/>
    <mergeCell ref="A1:G1"/>
    <mergeCell ref="A2:G2"/>
    <mergeCell ref="A3:G3"/>
    <mergeCell ref="B5:G5"/>
    <mergeCell ref="A7:G7"/>
    <mergeCell ref="A4:H4"/>
    <mergeCell ref="A30:G30"/>
    <mergeCell ref="A53:G53"/>
  </mergeCells>
  <phoneticPr fontId="18" type="noConversion"/>
  <hyperlinks>
    <hyperlink ref="A98" r:id="rId1" xr:uid="{BB519698-8C57-444F-965F-F3754FA1BFE0}"/>
  </hyperlinks>
  <pageMargins left="0.70866141732283472" right="0.70866141732283472" top="0.74803149606299213" bottom="0.74803149606299213" header="0.31496062992125984" footer="0.31496062992125984"/>
  <pageSetup paperSize="9" fitToHeight="0" orientation="landscape" r:id="rId2"/>
  <rowBreaks count="2" manualBreakCount="2">
    <brk id="49" max="7" man="1"/>
    <brk id="75"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352"/>
  <sheetViews>
    <sheetView showGridLines="0" zoomScaleNormal="100" workbookViewId="0">
      <pane ySplit="6" topLeftCell="A7" activePane="bottomLeft" state="frozen"/>
      <selection activeCell="A9" sqref="A9:Q9"/>
      <selection pane="bottomLeft" activeCell="A7" sqref="A7:AC7"/>
    </sheetView>
  </sheetViews>
  <sheetFormatPr defaultColWidth="11.5703125" defaultRowHeight="15" x14ac:dyDescent="0.25"/>
  <cols>
    <col min="1" max="1" width="24.7109375" style="21" customWidth="1"/>
    <col min="2" max="29" width="12.7109375" style="21" customWidth="1"/>
    <col min="30" max="246" width="11.5703125" style="21"/>
    <col min="247" max="247" width="51.5703125" style="21" customWidth="1"/>
    <col min="248" max="249" width="11.5703125" style="21"/>
    <col min="250" max="250" width="12" style="21" customWidth="1"/>
    <col min="251" max="502" width="11.5703125" style="21"/>
    <col min="503" max="503" width="51.5703125" style="21" customWidth="1"/>
    <col min="504" max="505" width="11.5703125" style="21"/>
    <col min="506" max="506" width="12" style="21" customWidth="1"/>
    <col min="507" max="758" width="11.5703125" style="21"/>
    <col min="759" max="759" width="51.5703125" style="21" customWidth="1"/>
    <col min="760" max="761" width="11.5703125" style="21"/>
    <col min="762" max="762" width="12" style="21" customWidth="1"/>
    <col min="763" max="1014" width="11.5703125" style="21"/>
    <col min="1015" max="1015" width="51.5703125" style="21" customWidth="1"/>
    <col min="1016" max="1017" width="11.5703125" style="21"/>
    <col min="1018" max="1018" width="12" style="21" customWidth="1"/>
    <col min="1019" max="1270" width="11.5703125" style="21"/>
    <col min="1271" max="1271" width="51.5703125" style="21" customWidth="1"/>
    <col min="1272" max="1273" width="11.5703125" style="21"/>
    <col min="1274" max="1274" width="12" style="21" customWidth="1"/>
    <col min="1275" max="1526" width="11.5703125" style="21"/>
    <col min="1527" max="1527" width="51.5703125" style="21" customWidth="1"/>
    <col min="1528" max="1529" width="11.5703125" style="21"/>
    <col min="1530" max="1530" width="12" style="21" customWidth="1"/>
    <col min="1531" max="1782" width="11.5703125" style="21"/>
    <col min="1783" max="1783" width="51.5703125" style="21" customWidth="1"/>
    <col min="1784" max="1785" width="11.5703125" style="21"/>
    <col min="1786" max="1786" width="12" style="21" customWidth="1"/>
    <col min="1787" max="2038" width="11.5703125" style="21"/>
    <col min="2039" max="2039" width="51.5703125" style="21" customWidth="1"/>
    <col min="2040" max="2041" width="11.5703125" style="21"/>
    <col min="2042" max="2042" width="12" style="21" customWidth="1"/>
    <col min="2043" max="2294" width="11.5703125" style="21"/>
    <col min="2295" max="2295" width="51.5703125" style="21" customWidth="1"/>
    <col min="2296" max="2297" width="11.5703125" style="21"/>
    <col min="2298" max="2298" width="12" style="21" customWidth="1"/>
    <col min="2299" max="2550" width="11.5703125" style="21"/>
    <col min="2551" max="2551" width="51.5703125" style="21" customWidth="1"/>
    <col min="2552" max="2553" width="11.5703125" style="21"/>
    <col min="2554" max="2554" width="12" style="21" customWidth="1"/>
    <col min="2555" max="2806" width="11.5703125" style="21"/>
    <col min="2807" max="2807" width="51.5703125" style="21" customWidth="1"/>
    <col min="2808" max="2809" width="11.5703125" style="21"/>
    <col min="2810" max="2810" width="12" style="21" customWidth="1"/>
    <col min="2811" max="3062" width="11.5703125" style="21"/>
    <col min="3063" max="3063" width="51.5703125" style="21" customWidth="1"/>
    <col min="3064" max="3065" width="11.5703125" style="21"/>
    <col min="3066" max="3066" width="12" style="21" customWidth="1"/>
    <col min="3067" max="3318" width="11.5703125" style="21"/>
    <col min="3319" max="3319" width="51.5703125" style="21" customWidth="1"/>
    <col min="3320" max="3321" width="11.5703125" style="21"/>
    <col min="3322" max="3322" width="12" style="21" customWidth="1"/>
    <col min="3323" max="3574" width="11.5703125" style="21"/>
    <col min="3575" max="3575" width="51.5703125" style="21" customWidth="1"/>
    <col min="3576" max="3577" width="11.5703125" style="21"/>
    <col min="3578" max="3578" width="12" style="21" customWidth="1"/>
    <col min="3579" max="3830" width="11.5703125" style="21"/>
    <col min="3831" max="3831" width="51.5703125" style="21" customWidth="1"/>
    <col min="3832" max="3833" width="11.5703125" style="21"/>
    <col min="3834" max="3834" width="12" style="21" customWidth="1"/>
    <col min="3835" max="4086" width="11.5703125" style="21"/>
    <col min="4087" max="4087" width="51.5703125" style="21" customWidth="1"/>
    <col min="4088" max="4089" width="11.5703125" style="21"/>
    <col min="4090" max="4090" width="12" style="21" customWidth="1"/>
    <col min="4091" max="4342" width="11.5703125" style="21"/>
    <col min="4343" max="4343" width="51.5703125" style="21" customWidth="1"/>
    <col min="4344" max="4345" width="11.5703125" style="21"/>
    <col min="4346" max="4346" width="12" style="21" customWidth="1"/>
    <col min="4347" max="4598" width="11.5703125" style="21"/>
    <col min="4599" max="4599" width="51.5703125" style="21" customWidth="1"/>
    <col min="4600" max="4601" width="11.5703125" style="21"/>
    <col min="4602" max="4602" width="12" style="21" customWidth="1"/>
    <col min="4603" max="4854" width="11.5703125" style="21"/>
    <col min="4855" max="4855" width="51.5703125" style="21" customWidth="1"/>
    <col min="4856" max="4857" width="11.5703125" style="21"/>
    <col min="4858" max="4858" width="12" style="21" customWidth="1"/>
    <col min="4859" max="5110" width="11.5703125" style="21"/>
    <col min="5111" max="5111" width="51.5703125" style="21" customWidth="1"/>
    <col min="5112" max="5113" width="11.5703125" style="21"/>
    <col min="5114" max="5114" width="12" style="21" customWidth="1"/>
    <col min="5115" max="5366" width="11.5703125" style="21"/>
    <col min="5367" max="5367" width="51.5703125" style="21" customWidth="1"/>
    <col min="5368" max="5369" width="11.5703125" style="21"/>
    <col min="5370" max="5370" width="12" style="21" customWidth="1"/>
    <col min="5371" max="5622" width="11.5703125" style="21"/>
    <col min="5623" max="5623" width="51.5703125" style="21" customWidth="1"/>
    <col min="5624" max="5625" width="11.5703125" style="21"/>
    <col min="5626" max="5626" width="12" style="21" customWidth="1"/>
    <col min="5627" max="5878" width="11.5703125" style="21"/>
    <col min="5879" max="5879" width="51.5703125" style="21" customWidth="1"/>
    <col min="5880" max="5881" width="11.5703125" style="21"/>
    <col min="5882" max="5882" width="12" style="21" customWidth="1"/>
    <col min="5883" max="6134" width="11.5703125" style="21"/>
    <col min="6135" max="6135" width="51.5703125" style="21" customWidth="1"/>
    <col min="6136" max="6137" width="11.5703125" style="21"/>
    <col min="6138" max="6138" width="12" style="21" customWidth="1"/>
    <col min="6139" max="6390" width="11.5703125" style="21"/>
    <col min="6391" max="6391" width="51.5703125" style="21" customWidth="1"/>
    <col min="6392" max="6393" width="11.5703125" style="21"/>
    <col min="6394" max="6394" width="12" style="21" customWidth="1"/>
    <col min="6395" max="6646" width="11.5703125" style="21"/>
    <col min="6647" max="6647" width="51.5703125" style="21" customWidth="1"/>
    <col min="6648" max="6649" width="11.5703125" style="21"/>
    <col min="6650" max="6650" width="12" style="21" customWidth="1"/>
    <col min="6651" max="6902" width="11.5703125" style="21"/>
    <col min="6903" max="6903" width="51.5703125" style="21" customWidth="1"/>
    <col min="6904" max="6905" width="11.5703125" style="21"/>
    <col min="6906" max="6906" width="12" style="21" customWidth="1"/>
    <col min="6907" max="7158" width="11.5703125" style="21"/>
    <col min="7159" max="7159" width="51.5703125" style="21" customWidth="1"/>
    <col min="7160" max="7161" width="11.5703125" style="21"/>
    <col min="7162" max="7162" width="12" style="21" customWidth="1"/>
    <col min="7163" max="7414" width="11.5703125" style="21"/>
    <col min="7415" max="7415" width="51.5703125" style="21" customWidth="1"/>
    <col min="7416" max="7417" width="11.5703125" style="21"/>
    <col min="7418" max="7418" width="12" style="21" customWidth="1"/>
    <col min="7419" max="7670" width="11.5703125" style="21"/>
    <col min="7671" max="7671" width="51.5703125" style="21" customWidth="1"/>
    <col min="7672" max="7673" width="11.5703125" style="21"/>
    <col min="7674" max="7674" width="12" style="21" customWidth="1"/>
    <col min="7675" max="7926" width="11.5703125" style="21"/>
    <col min="7927" max="7927" width="51.5703125" style="21" customWidth="1"/>
    <col min="7928" max="7929" width="11.5703125" style="21"/>
    <col min="7930" max="7930" width="12" style="21" customWidth="1"/>
    <col min="7931" max="8182" width="11.5703125" style="21"/>
    <col min="8183" max="8183" width="51.5703125" style="21" customWidth="1"/>
    <col min="8184" max="8185" width="11.5703125" style="21"/>
    <col min="8186" max="8186" width="12" style="21" customWidth="1"/>
    <col min="8187" max="8438" width="11.5703125" style="21"/>
    <col min="8439" max="8439" width="51.5703125" style="21" customWidth="1"/>
    <col min="8440" max="8441" width="11.5703125" style="21"/>
    <col min="8442" max="8442" width="12" style="21" customWidth="1"/>
    <col min="8443" max="8694" width="11.5703125" style="21"/>
    <col min="8695" max="8695" width="51.5703125" style="21" customWidth="1"/>
    <col min="8696" max="8697" width="11.5703125" style="21"/>
    <col min="8698" max="8698" width="12" style="21" customWidth="1"/>
    <col min="8699" max="8950" width="11.5703125" style="21"/>
    <col min="8951" max="8951" width="51.5703125" style="21" customWidth="1"/>
    <col min="8952" max="8953" width="11.5703125" style="21"/>
    <col min="8954" max="8954" width="12" style="21" customWidth="1"/>
    <col min="8955" max="9206" width="11.5703125" style="21"/>
    <col min="9207" max="9207" width="51.5703125" style="21" customWidth="1"/>
    <col min="9208" max="9209" width="11.5703125" style="21"/>
    <col min="9210" max="9210" width="12" style="21" customWidth="1"/>
    <col min="9211" max="9462" width="11.5703125" style="21"/>
    <col min="9463" max="9463" width="51.5703125" style="21" customWidth="1"/>
    <col min="9464" max="9465" width="11.5703125" style="21"/>
    <col min="9466" max="9466" width="12" style="21" customWidth="1"/>
    <col min="9467" max="9718" width="11.5703125" style="21"/>
    <col min="9719" max="9719" width="51.5703125" style="21" customWidth="1"/>
    <col min="9720" max="9721" width="11.5703125" style="21"/>
    <col min="9722" max="9722" width="12" style="21" customWidth="1"/>
    <col min="9723" max="9974" width="11.5703125" style="21"/>
    <col min="9975" max="9975" width="51.5703125" style="21" customWidth="1"/>
    <col min="9976" max="9977" width="11.5703125" style="21"/>
    <col min="9978" max="9978" width="12" style="21" customWidth="1"/>
    <col min="9979" max="10230" width="11.5703125" style="21"/>
    <col min="10231" max="10231" width="51.5703125" style="21" customWidth="1"/>
    <col min="10232" max="10233" width="11.5703125" style="21"/>
    <col min="10234" max="10234" width="12" style="21" customWidth="1"/>
    <col min="10235" max="10486" width="11.5703125" style="21"/>
    <col min="10487" max="10487" width="51.5703125" style="21" customWidth="1"/>
    <col min="10488" max="10489" width="11.5703125" style="21"/>
    <col min="10490" max="10490" width="12" style="21" customWidth="1"/>
    <col min="10491" max="10742" width="11.5703125" style="21"/>
    <col min="10743" max="10743" width="51.5703125" style="21" customWidth="1"/>
    <col min="10744" max="10745" width="11.5703125" style="21"/>
    <col min="10746" max="10746" width="12" style="21" customWidth="1"/>
    <col min="10747" max="10998" width="11.5703125" style="21"/>
    <col min="10999" max="10999" width="51.5703125" style="21" customWidth="1"/>
    <col min="11000" max="11001" width="11.5703125" style="21"/>
    <col min="11002" max="11002" width="12" style="21" customWidth="1"/>
    <col min="11003" max="11254" width="11.5703125" style="21"/>
    <col min="11255" max="11255" width="51.5703125" style="21" customWidth="1"/>
    <col min="11256" max="11257" width="11.5703125" style="21"/>
    <col min="11258" max="11258" width="12" style="21" customWidth="1"/>
    <col min="11259" max="11510" width="11.5703125" style="21"/>
    <col min="11511" max="11511" width="51.5703125" style="21" customWidth="1"/>
    <col min="11512" max="11513" width="11.5703125" style="21"/>
    <col min="11514" max="11514" width="12" style="21" customWidth="1"/>
    <col min="11515" max="11766" width="11.5703125" style="21"/>
    <col min="11767" max="11767" width="51.5703125" style="21" customWidth="1"/>
    <col min="11768" max="11769" width="11.5703125" style="21"/>
    <col min="11770" max="11770" width="12" style="21" customWidth="1"/>
    <col min="11771" max="12022" width="11.5703125" style="21"/>
    <col min="12023" max="12023" width="51.5703125" style="21" customWidth="1"/>
    <col min="12024" max="12025" width="11.5703125" style="21"/>
    <col min="12026" max="12026" width="12" style="21" customWidth="1"/>
    <col min="12027" max="12278" width="11.5703125" style="21"/>
    <col min="12279" max="12279" width="51.5703125" style="21" customWidth="1"/>
    <col min="12280" max="12281" width="11.5703125" style="21"/>
    <col min="12282" max="12282" width="12" style="21" customWidth="1"/>
    <col min="12283" max="12534" width="11.5703125" style="21"/>
    <col min="12535" max="12535" width="51.5703125" style="21" customWidth="1"/>
    <col min="12536" max="12537" width="11.5703125" style="21"/>
    <col min="12538" max="12538" width="12" style="21" customWidth="1"/>
    <col min="12539" max="12790" width="11.5703125" style="21"/>
    <col min="12791" max="12791" width="51.5703125" style="21" customWidth="1"/>
    <col min="12792" max="12793" width="11.5703125" style="21"/>
    <col min="12794" max="12794" width="12" style="21" customWidth="1"/>
    <col min="12795" max="13046" width="11.5703125" style="21"/>
    <col min="13047" max="13047" width="51.5703125" style="21" customWidth="1"/>
    <col min="13048" max="13049" width="11.5703125" style="21"/>
    <col min="13050" max="13050" width="12" style="21" customWidth="1"/>
    <col min="13051" max="13302" width="11.5703125" style="21"/>
    <col min="13303" max="13303" width="51.5703125" style="21" customWidth="1"/>
    <col min="13304" max="13305" width="11.5703125" style="21"/>
    <col min="13306" max="13306" width="12" style="21" customWidth="1"/>
    <col min="13307" max="13558" width="11.5703125" style="21"/>
    <col min="13559" max="13559" width="51.5703125" style="21" customWidth="1"/>
    <col min="13560" max="13561" width="11.5703125" style="21"/>
    <col min="13562" max="13562" width="12" style="21" customWidth="1"/>
    <col min="13563" max="13814" width="11.5703125" style="21"/>
    <col min="13815" max="13815" width="51.5703125" style="21" customWidth="1"/>
    <col min="13816" max="13817" width="11.5703125" style="21"/>
    <col min="13818" max="13818" width="12" style="21" customWidth="1"/>
    <col min="13819" max="14070" width="11.5703125" style="21"/>
    <col min="14071" max="14071" width="51.5703125" style="21" customWidth="1"/>
    <col min="14072" max="14073" width="11.5703125" style="21"/>
    <col min="14074" max="14074" width="12" style="21" customWidth="1"/>
    <col min="14075" max="14326" width="11.5703125" style="21"/>
    <col min="14327" max="14327" width="51.5703125" style="21" customWidth="1"/>
    <col min="14328" max="14329" width="11.5703125" style="21"/>
    <col min="14330" max="14330" width="12" style="21" customWidth="1"/>
    <col min="14331" max="14582" width="11.5703125" style="21"/>
    <col min="14583" max="14583" width="51.5703125" style="21" customWidth="1"/>
    <col min="14584" max="14585" width="11.5703125" style="21"/>
    <col min="14586" max="14586" width="12" style="21" customWidth="1"/>
    <col min="14587" max="14838" width="11.5703125" style="21"/>
    <col min="14839" max="14839" width="51.5703125" style="21" customWidth="1"/>
    <col min="14840" max="14841" width="11.5703125" style="21"/>
    <col min="14842" max="14842" width="12" style="21" customWidth="1"/>
    <col min="14843" max="15094" width="11.5703125" style="21"/>
    <col min="15095" max="15095" width="51.5703125" style="21" customWidth="1"/>
    <col min="15096" max="15097" width="11.5703125" style="21"/>
    <col min="15098" max="15098" width="12" style="21" customWidth="1"/>
    <col min="15099" max="15350" width="11.5703125" style="21"/>
    <col min="15351" max="15351" width="51.5703125" style="21" customWidth="1"/>
    <col min="15352" max="15353" width="11.5703125" style="21"/>
    <col min="15354" max="15354" width="12" style="21" customWidth="1"/>
    <col min="15355" max="15606" width="11.5703125" style="21"/>
    <col min="15607" max="15607" width="51.5703125" style="21" customWidth="1"/>
    <col min="15608" max="15609" width="11.5703125" style="21"/>
    <col min="15610" max="15610" width="12" style="21" customWidth="1"/>
    <col min="15611" max="15862" width="11.5703125" style="21"/>
    <col min="15863" max="15863" width="51.5703125" style="21" customWidth="1"/>
    <col min="15864" max="15865" width="11.5703125" style="21"/>
    <col min="15866" max="15866" width="12" style="21" customWidth="1"/>
    <col min="15867" max="16118" width="11.5703125" style="21"/>
    <col min="16119" max="16119" width="51.5703125" style="21" customWidth="1"/>
    <col min="16120" max="16121" width="11.5703125" style="21"/>
    <col min="16122" max="16122" width="12" style="21" customWidth="1"/>
    <col min="16123" max="16384" width="11.5703125" style="21"/>
  </cols>
  <sheetData>
    <row r="1" spans="1:37" s="120" customFormat="1" ht="75" customHeight="1" x14ac:dyDescent="0.25"/>
    <row r="2" spans="1:37" s="123" customFormat="1" ht="15" customHeight="1" x14ac:dyDescent="0.25">
      <c r="A2" s="121" t="str">
        <f>+[1]Contents!A2</f>
        <v>Statistics about corporate insolvency in Australia</v>
      </c>
      <c r="B2" s="122"/>
      <c r="C2" s="122"/>
      <c r="D2" s="122"/>
      <c r="E2" s="122"/>
      <c r="F2" s="122"/>
      <c r="G2" s="122"/>
      <c r="H2" s="122"/>
      <c r="I2" s="122"/>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37" s="67" customFormat="1" ht="24.95" customHeight="1" x14ac:dyDescent="0.25">
      <c r="A3" s="213" t="str">
        <f>Contents!A3</f>
        <v>Released: December 2025</v>
      </c>
      <c r="B3" s="213"/>
      <c r="C3" s="213"/>
      <c r="D3" s="213"/>
      <c r="E3" s="213"/>
      <c r="F3" s="213"/>
      <c r="G3" s="213"/>
    </row>
    <row r="4" spans="1:37" s="67" customFormat="1" ht="23.25" customHeight="1" x14ac:dyDescent="0.25">
      <c r="A4" s="2" t="s">
        <v>7</v>
      </c>
      <c r="B4" s="114"/>
      <c r="C4" s="114"/>
      <c r="D4" s="114"/>
      <c r="E4" s="114"/>
      <c r="F4" s="114"/>
      <c r="G4" s="114"/>
      <c r="H4" s="114"/>
      <c r="I4" s="114"/>
      <c r="K4" s="114"/>
      <c r="L4" s="114"/>
      <c r="M4" s="114"/>
      <c r="N4" s="114"/>
      <c r="O4" s="114"/>
      <c r="P4" s="114"/>
      <c r="Q4" s="114"/>
      <c r="R4" s="114"/>
      <c r="S4" s="114"/>
      <c r="T4" s="114"/>
      <c r="U4" s="114"/>
      <c r="V4" s="114"/>
      <c r="W4" s="114"/>
      <c r="X4" s="114"/>
      <c r="Y4" s="114"/>
      <c r="Z4" s="114"/>
      <c r="AA4" s="114"/>
      <c r="AB4" s="114"/>
      <c r="AC4" s="114"/>
    </row>
    <row r="5" spans="1:37" s="22" customFormat="1" ht="15" customHeight="1" x14ac:dyDescent="0.25">
      <c r="A5" s="124"/>
      <c r="B5" s="227" t="s">
        <v>129</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row>
    <row r="6" spans="1:37" s="22" customFormat="1" ht="35.25" customHeight="1" x14ac:dyDescent="0.25">
      <c r="A6" s="125" t="s">
        <v>44</v>
      </c>
      <c r="B6" s="9" t="s">
        <v>130</v>
      </c>
      <c r="C6" s="9" t="s">
        <v>131</v>
      </c>
      <c r="D6" s="9" t="s">
        <v>132</v>
      </c>
      <c r="E6" s="9" t="s">
        <v>133</v>
      </c>
      <c r="F6" s="9" t="s">
        <v>134</v>
      </c>
      <c r="G6" s="9" t="s">
        <v>135</v>
      </c>
      <c r="H6" s="9" t="s">
        <v>136</v>
      </c>
      <c r="I6" s="9" t="s">
        <v>137</v>
      </c>
      <c r="J6" s="9" t="s">
        <v>138</v>
      </c>
      <c r="K6" s="9" t="s">
        <v>139</v>
      </c>
      <c r="L6" s="9" t="s">
        <v>140</v>
      </c>
      <c r="M6" s="9" t="s">
        <v>141</v>
      </c>
      <c r="N6" s="9" t="s">
        <v>142</v>
      </c>
      <c r="O6" s="9" t="s">
        <v>143</v>
      </c>
      <c r="P6" s="9" t="s">
        <v>144</v>
      </c>
      <c r="Q6" s="9" t="s">
        <v>145</v>
      </c>
      <c r="R6" s="9" t="s">
        <v>146</v>
      </c>
      <c r="S6" s="9" t="s">
        <v>147</v>
      </c>
      <c r="T6" s="9" t="s">
        <v>148</v>
      </c>
      <c r="U6" s="9" t="s">
        <v>149</v>
      </c>
      <c r="V6" s="9" t="s">
        <v>150</v>
      </c>
      <c r="W6" s="9" t="s">
        <v>151</v>
      </c>
      <c r="X6" s="9" t="s">
        <v>152</v>
      </c>
      <c r="Y6" s="9" t="s">
        <v>153</v>
      </c>
      <c r="Z6" s="9" t="s">
        <v>154</v>
      </c>
      <c r="AA6" s="9" t="s">
        <v>155</v>
      </c>
      <c r="AB6" s="9" t="s">
        <v>156</v>
      </c>
      <c r="AC6" s="47" t="s">
        <v>94</v>
      </c>
    </row>
    <row r="7" spans="1:37" s="22" customFormat="1" x14ac:dyDescent="0.25">
      <c r="A7" s="215" t="s">
        <v>55</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row>
    <row r="8" spans="1:37" s="22" customFormat="1" x14ac:dyDescent="0.25">
      <c r="A8" s="64" t="s">
        <v>56</v>
      </c>
      <c r="B8" s="10">
        <v>340</v>
      </c>
      <c r="C8" s="10"/>
      <c r="D8" s="10">
        <v>106</v>
      </c>
      <c r="E8" s="10">
        <v>76</v>
      </c>
      <c r="F8" s="10">
        <v>935</v>
      </c>
      <c r="G8" s="10">
        <v>26</v>
      </c>
      <c r="H8" s="10">
        <v>23</v>
      </c>
      <c r="I8" s="10"/>
      <c r="J8" s="10">
        <v>7</v>
      </c>
      <c r="K8" s="10">
        <v>0</v>
      </c>
      <c r="L8" s="10">
        <v>13</v>
      </c>
      <c r="M8" s="10">
        <v>39</v>
      </c>
      <c r="N8" s="10">
        <v>86</v>
      </c>
      <c r="O8" s="10">
        <v>4</v>
      </c>
      <c r="P8" s="10">
        <v>70</v>
      </c>
      <c r="Q8" s="10">
        <v>138</v>
      </c>
      <c r="R8" s="10"/>
      <c r="S8" s="10">
        <v>364</v>
      </c>
      <c r="T8" s="10">
        <v>31</v>
      </c>
      <c r="U8" s="10">
        <v>959</v>
      </c>
      <c r="V8" s="10"/>
      <c r="W8" s="10">
        <v>333</v>
      </c>
      <c r="X8" s="10">
        <v>1</v>
      </c>
      <c r="Y8" s="10"/>
      <c r="Z8" s="10">
        <v>602</v>
      </c>
      <c r="AA8" s="10">
        <v>276</v>
      </c>
      <c r="AB8" s="10">
        <v>219</v>
      </c>
      <c r="AC8" s="11">
        <v>4648</v>
      </c>
    </row>
    <row r="9" spans="1:37" s="22" customFormat="1" x14ac:dyDescent="0.25">
      <c r="A9" s="64" t="s">
        <v>61</v>
      </c>
      <c r="B9" s="10">
        <v>401</v>
      </c>
      <c r="C9" s="10"/>
      <c r="D9" s="10">
        <v>112</v>
      </c>
      <c r="E9" s="10">
        <v>93</v>
      </c>
      <c r="F9" s="10">
        <v>1177</v>
      </c>
      <c r="G9" s="10">
        <v>28</v>
      </c>
      <c r="H9" s="10">
        <v>33</v>
      </c>
      <c r="I9" s="10"/>
      <c r="J9" s="10">
        <v>7</v>
      </c>
      <c r="K9" s="10">
        <v>0</v>
      </c>
      <c r="L9" s="10">
        <v>45</v>
      </c>
      <c r="M9" s="10">
        <v>74</v>
      </c>
      <c r="N9" s="10">
        <v>141</v>
      </c>
      <c r="O9" s="10">
        <v>2</v>
      </c>
      <c r="P9" s="10">
        <v>93</v>
      </c>
      <c r="Q9" s="10">
        <v>177</v>
      </c>
      <c r="R9" s="10"/>
      <c r="S9" s="10">
        <v>427</v>
      </c>
      <c r="T9" s="10">
        <v>22</v>
      </c>
      <c r="U9" s="10">
        <v>1129</v>
      </c>
      <c r="V9" s="10"/>
      <c r="W9" s="10">
        <v>470</v>
      </c>
      <c r="X9" s="10">
        <v>2</v>
      </c>
      <c r="Y9" s="10"/>
      <c r="Z9" s="10">
        <v>759</v>
      </c>
      <c r="AA9" s="10">
        <v>381</v>
      </c>
      <c r="AB9" s="10">
        <v>212</v>
      </c>
      <c r="AC9" s="11">
        <v>5785</v>
      </c>
    </row>
    <row r="10" spans="1:37" s="22" customFormat="1" x14ac:dyDescent="0.25">
      <c r="A10" s="64" t="s">
        <v>62</v>
      </c>
      <c r="B10" s="10">
        <v>499</v>
      </c>
      <c r="C10" s="10"/>
      <c r="D10" s="10">
        <v>139</v>
      </c>
      <c r="E10" s="10">
        <v>89</v>
      </c>
      <c r="F10" s="10">
        <v>1396</v>
      </c>
      <c r="G10" s="10">
        <v>29</v>
      </c>
      <c r="H10" s="10">
        <v>29</v>
      </c>
      <c r="I10" s="10"/>
      <c r="J10" s="10">
        <v>6</v>
      </c>
      <c r="K10" s="10">
        <v>2</v>
      </c>
      <c r="L10" s="10">
        <v>23</v>
      </c>
      <c r="M10" s="10">
        <v>84</v>
      </c>
      <c r="N10" s="10">
        <v>165</v>
      </c>
      <c r="O10" s="10">
        <v>2</v>
      </c>
      <c r="P10" s="10">
        <v>94</v>
      </c>
      <c r="Q10" s="10">
        <v>188</v>
      </c>
      <c r="R10" s="10"/>
      <c r="S10" s="10">
        <v>498</v>
      </c>
      <c r="T10" s="10">
        <v>32</v>
      </c>
      <c r="U10" s="10">
        <v>1334</v>
      </c>
      <c r="V10" s="10"/>
      <c r="W10" s="10">
        <v>649</v>
      </c>
      <c r="X10" s="10">
        <v>0</v>
      </c>
      <c r="Y10" s="10"/>
      <c r="Z10" s="10">
        <v>860</v>
      </c>
      <c r="AA10" s="10">
        <v>472</v>
      </c>
      <c r="AB10" s="10">
        <v>275</v>
      </c>
      <c r="AC10" s="11">
        <v>6865</v>
      </c>
    </row>
    <row r="11" spans="1:37" s="22" customFormat="1" x14ac:dyDescent="0.25">
      <c r="A11" s="64" t="s">
        <v>63</v>
      </c>
      <c r="B11" s="10">
        <v>507</v>
      </c>
      <c r="C11" s="10"/>
      <c r="D11" s="10">
        <v>127</v>
      </c>
      <c r="E11" s="10">
        <v>86</v>
      </c>
      <c r="F11" s="10">
        <v>1517</v>
      </c>
      <c r="G11" s="10">
        <v>28</v>
      </c>
      <c r="H11" s="10">
        <v>27</v>
      </c>
      <c r="I11" s="10"/>
      <c r="J11" s="10">
        <v>15</v>
      </c>
      <c r="K11" s="10">
        <v>0</v>
      </c>
      <c r="L11" s="10">
        <v>12</v>
      </c>
      <c r="M11" s="10">
        <v>50</v>
      </c>
      <c r="N11" s="10">
        <v>198</v>
      </c>
      <c r="O11" s="10">
        <v>3</v>
      </c>
      <c r="P11" s="10">
        <v>90</v>
      </c>
      <c r="Q11" s="10">
        <v>234</v>
      </c>
      <c r="R11" s="10"/>
      <c r="S11" s="10">
        <v>434</v>
      </c>
      <c r="T11" s="10">
        <v>33</v>
      </c>
      <c r="U11" s="10">
        <v>1371</v>
      </c>
      <c r="V11" s="10"/>
      <c r="W11" s="10">
        <v>643</v>
      </c>
      <c r="X11" s="10">
        <v>0</v>
      </c>
      <c r="Y11" s="10"/>
      <c r="Z11" s="10">
        <v>860</v>
      </c>
      <c r="AA11" s="10">
        <v>438</v>
      </c>
      <c r="AB11" s="10">
        <v>260</v>
      </c>
      <c r="AC11" s="11">
        <v>6933</v>
      </c>
    </row>
    <row r="12" spans="1:37" s="22" customFormat="1" x14ac:dyDescent="0.25">
      <c r="A12" s="64" t="s">
        <v>64</v>
      </c>
      <c r="B12" s="10">
        <v>531</v>
      </c>
      <c r="C12" s="10">
        <v>85</v>
      </c>
      <c r="D12" s="10">
        <v>150</v>
      </c>
      <c r="E12" s="10">
        <v>111</v>
      </c>
      <c r="F12" s="10">
        <v>1760</v>
      </c>
      <c r="G12" s="10">
        <v>53</v>
      </c>
      <c r="H12" s="10">
        <v>106</v>
      </c>
      <c r="I12" s="10"/>
      <c r="J12" s="10">
        <v>20</v>
      </c>
      <c r="K12" s="10">
        <v>1</v>
      </c>
      <c r="L12" s="10">
        <v>13</v>
      </c>
      <c r="M12" s="10">
        <v>65</v>
      </c>
      <c r="N12" s="10">
        <v>164</v>
      </c>
      <c r="O12" s="10">
        <v>3</v>
      </c>
      <c r="P12" s="10">
        <v>86</v>
      </c>
      <c r="Q12" s="10">
        <v>257</v>
      </c>
      <c r="R12" s="10"/>
      <c r="S12" s="10">
        <v>506</v>
      </c>
      <c r="T12" s="10">
        <v>40</v>
      </c>
      <c r="U12" s="10">
        <v>1787</v>
      </c>
      <c r="V12" s="10">
        <v>149</v>
      </c>
      <c r="W12" s="10"/>
      <c r="X12" s="10">
        <v>13</v>
      </c>
      <c r="Y12" s="10">
        <v>210</v>
      </c>
      <c r="Z12" s="10">
        <v>904</v>
      </c>
      <c r="AA12" s="10">
        <v>457</v>
      </c>
      <c r="AB12" s="10">
        <v>262</v>
      </c>
      <c r="AC12" s="11">
        <v>7733</v>
      </c>
    </row>
    <row r="13" spans="1:37" s="22" customFormat="1" x14ac:dyDescent="0.25">
      <c r="A13" s="64" t="s">
        <v>65</v>
      </c>
      <c r="B13" s="10">
        <v>561</v>
      </c>
      <c r="C13" s="10">
        <v>71</v>
      </c>
      <c r="D13" s="10">
        <v>147</v>
      </c>
      <c r="E13" s="10">
        <v>108</v>
      </c>
      <c r="F13" s="10">
        <v>1905</v>
      </c>
      <c r="G13" s="10">
        <v>49</v>
      </c>
      <c r="H13" s="10">
        <v>97</v>
      </c>
      <c r="I13" s="10"/>
      <c r="J13" s="10">
        <v>19</v>
      </c>
      <c r="K13" s="10">
        <v>0</v>
      </c>
      <c r="L13" s="10">
        <v>12</v>
      </c>
      <c r="M13" s="10">
        <v>112</v>
      </c>
      <c r="N13" s="10">
        <v>203</v>
      </c>
      <c r="O13" s="10">
        <v>2</v>
      </c>
      <c r="P13" s="10">
        <v>108</v>
      </c>
      <c r="Q13" s="10">
        <v>254</v>
      </c>
      <c r="R13" s="10"/>
      <c r="S13" s="10">
        <v>511</v>
      </c>
      <c r="T13" s="10">
        <v>86</v>
      </c>
      <c r="U13" s="10">
        <v>1735</v>
      </c>
      <c r="V13" s="10">
        <v>159</v>
      </c>
      <c r="W13" s="10"/>
      <c r="X13" s="10">
        <v>13</v>
      </c>
      <c r="Y13" s="10">
        <v>234</v>
      </c>
      <c r="Z13" s="10">
        <v>818</v>
      </c>
      <c r="AA13" s="10">
        <v>472</v>
      </c>
      <c r="AB13" s="10">
        <v>227</v>
      </c>
      <c r="AC13" s="11">
        <v>7903</v>
      </c>
    </row>
    <row r="14" spans="1:37" s="22" customFormat="1" x14ac:dyDescent="0.25">
      <c r="A14" s="64" t="s">
        <v>66</v>
      </c>
      <c r="B14" s="10">
        <v>611</v>
      </c>
      <c r="C14" s="10">
        <v>114</v>
      </c>
      <c r="D14" s="10">
        <v>213</v>
      </c>
      <c r="E14" s="10">
        <v>100</v>
      </c>
      <c r="F14" s="10">
        <v>1862</v>
      </c>
      <c r="G14" s="10">
        <v>95</v>
      </c>
      <c r="H14" s="10">
        <v>110</v>
      </c>
      <c r="I14" s="10"/>
      <c r="J14" s="10">
        <v>22</v>
      </c>
      <c r="K14" s="10">
        <v>1</v>
      </c>
      <c r="L14" s="10">
        <v>12</v>
      </c>
      <c r="M14" s="10">
        <v>52</v>
      </c>
      <c r="N14" s="10">
        <v>150</v>
      </c>
      <c r="O14" s="10">
        <v>9</v>
      </c>
      <c r="P14" s="10">
        <v>94</v>
      </c>
      <c r="Q14" s="10">
        <v>212</v>
      </c>
      <c r="R14" s="10"/>
      <c r="S14" s="10">
        <v>474</v>
      </c>
      <c r="T14" s="10">
        <v>58</v>
      </c>
      <c r="U14" s="10">
        <v>1887</v>
      </c>
      <c r="V14" s="10">
        <v>153</v>
      </c>
      <c r="W14" s="10"/>
      <c r="X14" s="10">
        <v>23</v>
      </c>
      <c r="Y14" s="10">
        <v>244</v>
      </c>
      <c r="Z14" s="10">
        <v>864</v>
      </c>
      <c r="AA14" s="10">
        <v>448</v>
      </c>
      <c r="AB14" s="10">
        <v>246</v>
      </c>
      <c r="AC14" s="11">
        <f t="shared" ref="AC14:AC18" si="0">SUM(B14:AB14)</f>
        <v>8054</v>
      </c>
    </row>
    <row r="15" spans="1:37" s="22" customFormat="1" x14ac:dyDescent="0.25">
      <c r="A15" s="64" t="s">
        <v>69</v>
      </c>
      <c r="B15" s="10">
        <v>929</v>
      </c>
      <c r="C15" s="10">
        <v>138</v>
      </c>
      <c r="D15" s="10">
        <v>194</v>
      </c>
      <c r="E15" s="10">
        <v>122</v>
      </c>
      <c r="F15" s="10">
        <v>2229</v>
      </c>
      <c r="G15" s="10">
        <v>78</v>
      </c>
      <c r="H15" s="10">
        <v>177</v>
      </c>
      <c r="I15" s="10"/>
      <c r="J15" s="10">
        <v>12</v>
      </c>
      <c r="K15" s="10">
        <v>1</v>
      </c>
      <c r="L15" s="10">
        <v>25</v>
      </c>
      <c r="M15" s="10">
        <v>56</v>
      </c>
      <c r="N15" s="10">
        <v>197</v>
      </c>
      <c r="O15" s="10">
        <v>7</v>
      </c>
      <c r="P15" s="10">
        <v>124</v>
      </c>
      <c r="Q15" s="10">
        <v>257</v>
      </c>
      <c r="R15" s="10"/>
      <c r="S15" s="10">
        <v>574</v>
      </c>
      <c r="T15" s="10">
        <v>68</v>
      </c>
      <c r="U15" s="10">
        <v>2369</v>
      </c>
      <c r="V15" s="10">
        <v>230</v>
      </c>
      <c r="W15" s="10"/>
      <c r="X15" s="10">
        <v>27</v>
      </c>
      <c r="Y15" s="10">
        <v>344</v>
      </c>
      <c r="Z15" s="10">
        <v>1024</v>
      </c>
      <c r="AA15" s="10">
        <v>607</v>
      </c>
      <c r="AB15" s="10">
        <v>285</v>
      </c>
      <c r="AC15" s="11">
        <f t="shared" si="0"/>
        <v>10074</v>
      </c>
    </row>
    <row r="16" spans="1:37" s="22" customFormat="1" x14ac:dyDescent="0.25">
      <c r="A16" s="64" t="s">
        <v>70</v>
      </c>
      <c r="B16" s="10">
        <v>817</v>
      </c>
      <c r="C16" s="10">
        <v>95</v>
      </c>
      <c r="D16" s="10">
        <v>238</v>
      </c>
      <c r="E16" s="10">
        <v>81</v>
      </c>
      <c r="F16" s="10">
        <v>2245</v>
      </c>
      <c r="G16" s="10">
        <v>55</v>
      </c>
      <c r="H16" s="10">
        <v>158</v>
      </c>
      <c r="I16" s="10"/>
      <c r="J16" s="10">
        <v>14</v>
      </c>
      <c r="K16" s="10">
        <v>2</v>
      </c>
      <c r="L16" s="10">
        <v>11</v>
      </c>
      <c r="M16" s="10">
        <v>98</v>
      </c>
      <c r="N16" s="10">
        <v>142</v>
      </c>
      <c r="O16" s="10">
        <v>6</v>
      </c>
      <c r="P16" s="10">
        <v>100</v>
      </c>
      <c r="Q16" s="10">
        <v>240</v>
      </c>
      <c r="R16" s="10"/>
      <c r="S16" s="10">
        <v>532</v>
      </c>
      <c r="T16" s="10">
        <v>64</v>
      </c>
      <c r="U16" s="10">
        <v>2220</v>
      </c>
      <c r="V16" s="10">
        <v>196</v>
      </c>
      <c r="W16" s="10"/>
      <c r="X16" s="10">
        <v>24</v>
      </c>
      <c r="Y16" s="10">
        <v>290</v>
      </c>
      <c r="Z16" s="10">
        <v>904</v>
      </c>
      <c r="AA16" s="10">
        <v>493</v>
      </c>
      <c r="AB16" s="10">
        <v>229</v>
      </c>
      <c r="AC16" s="11">
        <f t="shared" si="0"/>
        <v>9254</v>
      </c>
    </row>
    <row r="17" spans="1:30" s="22" customFormat="1" x14ac:dyDescent="0.25">
      <c r="A17" s="64" t="s">
        <v>71</v>
      </c>
      <c r="B17" s="10">
        <v>916</v>
      </c>
      <c r="C17" s="10">
        <v>143</v>
      </c>
      <c r="D17" s="10">
        <v>195</v>
      </c>
      <c r="E17" s="10">
        <v>102</v>
      </c>
      <c r="F17" s="10">
        <v>2153</v>
      </c>
      <c r="G17" s="10">
        <v>73</v>
      </c>
      <c r="H17" s="10">
        <v>179</v>
      </c>
      <c r="I17" s="10"/>
      <c r="J17" s="10">
        <v>19</v>
      </c>
      <c r="K17" s="10">
        <v>3</v>
      </c>
      <c r="L17" s="10">
        <v>8</v>
      </c>
      <c r="M17" s="10">
        <v>54</v>
      </c>
      <c r="N17" s="10">
        <v>147</v>
      </c>
      <c r="O17" s="10">
        <v>7</v>
      </c>
      <c r="P17" s="10">
        <v>92</v>
      </c>
      <c r="Q17" s="10">
        <v>223</v>
      </c>
      <c r="R17" s="10"/>
      <c r="S17" s="10">
        <v>463</v>
      </c>
      <c r="T17" s="10">
        <v>108</v>
      </c>
      <c r="U17" s="10">
        <v>2482</v>
      </c>
      <c r="V17" s="10">
        <v>187</v>
      </c>
      <c r="W17" s="10"/>
      <c r="X17" s="10">
        <v>11</v>
      </c>
      <c r="Y17" s="10">
        <v>272</v>
      </c>
      <c r="Z17" s="10">
        <v>870</v>
      </c>
      <c r="AA17" s="10">
        <v>508</v>
      </c>
      <c r="AB17" s="10">
        <v>244</v>
      </c>
      <c r="AC17" s="11">
        <f t="shared" si="0"/>
        <v>9459</v>
      </c>
    </row>
    <row r="18" spans="1:30" s="22" customFormat="1" x14ac:dyDescent="0.25">
      <c r="A18" s="64" t="s">
        <v>72</v>
      </c>
      <c r="B18" s="10">
        <v>870</v>
      </c>
      <c r="C18" s="10">
        <v>73</v>
      </c>
      <c r="D18" s="10">
        <v>146</v>
      </c>
      <c r="E18" s="10">
        <v>74</v>
      </c>
      <c r="F18" s="10">
        <v>1771</v>
      </c>
      <c r="G18" s="10">
        <v>64</v>
      </c>
      <c r="H18" s="10">
        <v>144</v>
      </c>
      <c r="I18" s="10"/>
      <c r="J18" s="10">
        <v>8</v>
      </c>
      <c r="K18" s="10">
        <v>2</v>
      </c>
      <c r="L18" s="10">
        <v>3</v>
      </c>
      <c r="M18" s="10">
        <v>34</v>
      </c>
      <c r="N18" s="10">
        <v>96</v>
      </c>
      <c r="O18" s="10">
        <v>4</v>
      </c>
      <c r="P18" s="10">
        <v>85</v>
      </c>
      <c r="Q18" s="10">
        <v>182</v>
      </c>
      <c r="R18" s="10"/>
      <c r="S18" s="10">
        <v>432</v>
      </c>
      <c r="T18" s="10">
        <v>166</v>
      </c>
      <c r="U18" s="10">
        <v>2351</v>
      </c>
      <c r="V18" s="10">
        <v>184</v>
      </c>
      <c r="W18" s="10"/>
      <c r="X18" s="10">
        <v>21</v>
      </c>
      <c r="Y18" s="10">
        <v>223</v>
      </c>
      <c r="Z18" s="10">
        <v>739</v>
      </c>
      <c r="AA18" s="10">
        <v>458</v>
      </c>
      <c r="AB18" s="10">
        <v>224</v>
      </c>
      <c r="AC18" s="11">
        <f t="shared" si="0"/>
        <v>8354</v>
      </c>
    </row>
    <row r="19" spans="1:30" s="22" customFormat="1" x14ac:dyDescent="0.25">
      <c r="A19" s="64" t="s">
        <v>73</v>
      </c>
      <c r="B19" s="10">
        <v>928</v>
      </c>
      <c r="C19" s="10">
        <v>83</v>
      </c>
      <c r="D19" s="10">
        <v>165</v>
      </c>
      <c r="E19" s="10">
        <v>100</v>
      </c>
      <c r="F19" s="10">
        <v>1964</v>
      </c>
      <c r="G19" s="10">
        <v>94</v>
      </c>
      <c r="H19" s="10">
        <v>184</v>
      </c>
      <c r="I19" s="10"/>
      <c r="J19" s="10">
        <v>15</v>
      </c>
      <c r="K19" s="10">
        <v>10</v>
      </c>
      <c r="L19" s="10">
        <v>15</v>
      </c>
      <c r="M19" s="10">
        <v>32</v>
      </c>
      <c r="N19" s="10">
        <v>133</v>
      </c>
      <c r="O19" s="10">
        <v>13</v>
      </c>
      <c r="P19" s="10">
        <v>89</v>
      </c>
      <c r="Q19" s="10">
        <v>225</v>
      </c>
      <c r="R19" s="10"/>
      <c r="S19" s="10">
        <v>387</v>
      </c>
      <c r="T19" s="10">
        <v>193</v>
      </c>
      <c r="U19" s="10">
        <v>2889</v>
      </c>
      <c r="V19" s="10">
        <v>196</v>
      </c>
      <c r="X19" s="10">
        <v>41</v>
      </c>
      <c r="Y19" s="10">
        <v>194</v>
      </c>
      <c r="Z19" s="10">
        <v>768</v>
      </c>
      <c r="AA19" s="10">
        <v>546</v>
      </c>
      <c r="AB19" s="10">
        <v>201</v>
      </c>
      <c r="AC19" s="11">
        <f t="shared" ref="AC19:AC24" si="1">SUM(B19:AB19)</f>
        <v>9465</v>
      </c>
    </row>
    <row r="20" spans="1:30" s="22" customFormat="1" x14ac:dyDescent="0.25">
      <c r="A20" s="64" t="s">
        <v>74</v>
      </c>
      <c r="B20" s="10">
        <v>884</v>
      </c>
      <c r="C20" s="10">
        <v>51</v>
      </c>
      <c r="D20" s="10">
        <v>108</v>
      </c>
      <c r="E20" s="10">
        <v>73</v>
      </c>
      <c r="F20" s="10">
        <v>1611</v>
      </c>
      <c r="G20" s="10">
        <v>121</v>
      </c>
      <c r="H20" s="10">
        <v>152</v>
      </c>
      <c r="I20" s="10"/>
      <c r="J20" s="10">
        <v>8</v>
      </c>
      <c r="K20" s="10">
        <v>1</v>
      </c>
      <c r="L20" s="10">
        <v>13</v>
      </c>
      <c r="M20" s="10">
        <v>40</v>
      </c>
      <c r="N20" s="10">
        <v>120</v>
      </c>
      <c r="O20" s="10">
        <v>7</v>
      </c>
      <c r="P20" s="10">
        <v>84</v>
      </c>
      <c r="Q20" s="10">
        <v>168</v>
      </c>
      <c r="R20" s="10"/>
      <c r="S20" s="10">
        <v>314</v>
      </c>
      <c r="T20" s="10">
        <v>198</v>
      </c>
      <c r="U20" s="10">
        <v>2230</v>
      </c>
      <c r="V20" s="10">
        <v>150</v>
      </c>
      <c r="X20" s="10">
        <v>11</v>
      </c>
      <c r="Y20" s="10">
        <v>205</v>
      </c>
      <c r="Z20" s="10">
        <v>596</v>
      </c>
      <c r="AA20" s="10">
        <v>469</v>
      </c>
      <c r="AB20" s="10">
        <v>151</v>
      </c>
      <c r="AC20" s="11">
        <f t="shared" si="1"/>
        <v>7765</v>
      </c>
    </row>
    <row r="21" spans="1:30" s="22" customFormat="1" x14ac:dyDescent="0.25">
      <c r="A21" s="64" t="s">
        <v>75</v>
      </c>
      <c r="B21" s="10">
        <v>1064</v>
      </c>
      <c r="C21" s="10">
        <v>66</v>
      </c>
      <c r="D21" s="10">
        <v>124</v>
      </c>
      <c r="E21" s="10">
        <v>59</v>
      </c>
      <c r="F21" s="10">
        <v>1642</v>
      </c>
      <c r="G21" s="10">
        <v>133</v>
      </c>
      <c r="H21" s="10">
        <v>139</v>
      </c>
      <c r="I21" s="10"/>
      <c r="J21" s="10">
        <v>14</v>
      </c>
      <c r="K21" s="10">
        <v>0</v>
      </c>
      <c r="L21" s="10">
        <v>12</v>
      </c>
      <c r="M21" s="10">
        <v>26</v>
      </c>
      <c r="N21" s="10">
        <v>97</v>
      </c>
      <c r="O21" s="10">
        <v>2</v>
      </c>
      <c r="P21" s="10">
        <v>66</v>
      </c>
      <c r="Q21" s="10">
        <v>165</v>
      </c>
      <c r="R21" s="10"/>
      <c r="S21" s="10">
        <v>293</v>
      </c>
      <c r="T21" s="10">
        <v>140</v>
      </c>
      <c r="U21" s="10">
        <v>2150</v>
      </c>
      <c r="V21" s="10">
        <v>162</v>
      </c>
      <c r="X21" s="10">
        <v>6</v>
      </c>
      <c r="Y21" s="10">
        <v>136</v>
      </c>
      <c r="Z21" s="10">
        <v>592</v>
      </c>
      <c r="AA21" s="10">
        <v>379</v>
      </c>
      <c r="AB21" s="10">
        <v>146</v>
      </c>
      <c r="AC21" s="11">
        <f t="shared" si="1"/>
        <v>7613</v>
      </c>
    </row>
    <row r="22" spans="1:30" s="22" customFormat="1" x14ac:dyDescent="0.25">
      <c r="A22" s="64" t="s">
        <v>76</v>
      </c>
      <c r="B22" s="10">
        <v>1159</v>
      </c>
      <c r="C22" s="10">
        <v>45</v>
      </c>
      <c r="D22" s="10">
        <v>114</v>
      </c>
      <c r="E22" s="10">
        <v>69</v>
      </c>
      <c r="F22" s="10">
        <v>1601</v>
      </c>
      <c r="G22" s="10">
        <v>75</v>
      </c>
      <c r="H22" s="10">
        <v>133</v>
      </c>
      <c r="I22" s="10"/>
      <c r="J22" s="10">
        <v>43</v>
      </c>
      <c r="K22" s="10">
        <v>2</v>
      </c>
      <c r="L22" s="10">
        <v>6</v>
      </c>
      <c r="M22" s="10">
        <v>20</v>
      </c>
      <c r="N22" s="10">
        <v>83</v>
      </c>
      <c r="O22" s="10">
        <v>7</v>
      </c>
      <c r="P22" s="10">
        <v>84</v>
      </c>
      <c r="Q22" s="10">
        <v>164</v>
      </c>
      <c r="R22" s="10"/>
      <c r="S22" s="10">
        <v>235</v>
      </c>
      <c r="T22" s="10">
        <v>86</v>
      </c>
      <c r="U22" s="10">
        <v>2114</v>
      </c>
      <c r="V22" s="10">
        <v>130</v>
      </c>
      <c r="X22" s="10">
        <v>9</v>
      </c>
      <c r="Y22" s="10">
        <v>175</v>
      </c>
      <c r="Z22" s="10">
        <v>617</v>
      </c>
      <c r="AA22" s="10">
        <v>369</v>
      </c>
      <c r="AB22" s="10">
        <v>158</v>
      </c>
      <c r="AC22" s="11">
        <f t="shared" si="1"/>
        <v>7498</v>
      </c>
    </row>
    <row r="23" spans="1:30" s="22" customFormat="1" x14ac:dyDescent="0.25">
      <c r="A23" s="23" t="s">
        <v>77</v>
      </c>
      <c r="B23" s="10">
        <v>880</v>
      </c>
      <c r="C23" s="10">
        <v>39</v>
      </c>
      <c r="D23" s="10">
        <v>95</v>
      </c>
      <c r="E23" s="10">
        <v>53</v>
      </c>
      <c r="F23" s="10">
        <v>1385</v>
      </c>
      <c r="G23" s="10">
        <v>62</v>
      </c>
      <c r="H23" s="10">
        <v>115</v>
      </c>
      <c r="I23" s="10"/>
      <c r="J23" s="10">
        <v>21</v>
      </c>
      <c r="K23" s="10">
        <v>1</v>
      </c>
      <c r="L23" s="10">
        <v>5</v>
      </c>
      <c r="M23" s="10">
        <v>25</v>
      </c>
      <c r="N23" s="10">
        <v>80</v>
      </c>
      <c r="O23" s="10">
        <v>5</v>
      </c>
      <c r="P23" s="10">
        <v>65</v>
      </c>
      <c r="Q23" s="10">
        <v>83</v>
      </c>
      <c r="R23" s="10"/>
      <c r="S23" s="10">
        <v>182</v>
      </c>
      <c r="T23" s="10">
        <v>53</v>
      </c>
      <c r="U23" s="10">
        <v>1637</v>
      </c>
      <c r="V23" s="10">
        <v>101</v>
      </c>
      <c r="X23" s="10">
        <v>5</v>
      </c>
      <c r="Y23" s="10">
        <v>135</v>
      </c>
      <c r="Z23" s="10">
        <v>422</v>
      </c>
      <c r="AA23" s="10">
        <v>293</v>
      </c>
      <c r="AB23" s="10">
        <v>111</v>
      </c>
      <c r="AC23" s="11">
        <f t="shared" si="1"/>
        <v>5853</v>
      </c>
    </row>
    <row r="24" spans="1:30" s="22" customFormat="1" x14ac:dyDescent="0.25">
      <c r="A24" s="23" t="s">
        <v>95</v>
      </c>
      <c r="B24" s="10">
        <v>318</v>
      </c>
      <c r="C24" s="10">
        <v>8</v>
      </c>
      <c r="D24" s="10">
        <v>18</v>
      </c>
      <c r="E24" s="10">
        <v>21</v>
      </c>
      <c r="F24" s="10">
        <v>356</v>
      </c>
      <c r="G24" s="10">
        <v>29</v>
      </c>
      <c r="H24" s="10">
        <v>41</v>
      </c>
      <c r="I24" s="10">
        <v>48</v>
      </c>
      <c r="J24" s="10"/>
      <c r="K24" s="10"/>
      <c r="L24" s="10"/>
      <c r="M24" s="10"/>
      <c r="N24" s="10"/>
      <c r="O24" s="10"/>
      <c r="P24" s="10">
        <v>19</v>
      </c>
      <c r="Q24" s="10">
        <v>32</v>
      </c>
      <c r="R24" s="10">
        <v>24</v>
      </c>
      <c r="S24" s="10">
        <v>55</v>
      </c>
      <c r="T24" s="10">
        <v>16</v>
      </c>
      <c r="U24" s="10">
        <v>463</v>
      </c>
      <c r="V24" s="10">
        <v>29</v>
      </c>
      <c r="W24" s="10"/>
      <c r="X24" s="10">
        <v>1</v>
      </c>
      <c r="Y24" s="10">
        <v>38</v>
      </c>
      <c r="Z24" s="10">
        <v>100</v>
      </c>
      <c r="AA24" s="10">
        <v>84</v>
      </c>
      <c r="AB24" s="10">
        <v>38</v>
      </c>
      <c r="AC24" s="11">
        <f t="shared" si="1"/>
        <v>1738</v>
      </c>
    </row>
    <row r="25" spans="1:30" s="126" customFormat="1" ht="15" customHeight="1" x14ac:dyDescent="0.2">
      <c r="A25" s="23" t="s">
        <v>96</v>
      </c>
      <c r="B25" s="10">
        <v>623</v>
      </c>
      <c r="C25" s="10">
        <v>27</v>
      </c>
      <c r="D25" s="10">
        <v>50</v>
      </c>
      <c r="E25" s="10">
        <v>47</v>
      </c>
      <c r="F25" s="10">
        <v>953</v>
      </c>
      <c r="G25" s="10">
        <v>62</v>
      </c>
      <c r="H25" s="10">
        <v>117</v>
      </c>
      <c r="I25" s="10">
        <v>130</v>
      </c>
      <c r="J25" s="10"/>
      <c r="K25" s="10"/>
      <c r="L25" s="10"/>
      <c r="M25" s="10"/>
      <c r="N25" s="10"/>
      <c r="O25" s="10"/>
      <c r="P25" s="10">
        <v>58</v>
      </c>
      <c r="Q25" s="10">
        <v>104</v>
      </c>
      <c r="R25" s="10">
        <v>131</v>
      </c>
      <c r="S25" s="10">
        <v>111</v>
      </c>
      <c r="T25" s="10">
        <v>53</v>
      </c>
      <c r="U25" s="10">
        <v>1132</v>
      </c>
      <c r="V25" s="10">
        <v>71</v>
      </c>
      <c r="X25" s="126">
        <v>7</v>
      </c>
      <c r="Y25" s="10">
        <v>106</v>
      </c>
      <c r="Z25" s="10">
        <v>330</v>
      </c>
      <c r="AA25" s="10">
        <v>176</v>
      </c>
      <c r="AB25" s="10">
        <v>90</v>
      </c>
      <c r="AC25" s="11">
        <f>SUM(B25:AB25)</f>
        <v>4378</v>
      </c>
    </row>
    <row r="26" spans="1:30" s="126" customFormat="1" ht="15" customHeight="1" x14ac:dyDescent="0.2">
      <c r="A26" s="64" t="s">
        <v>97</v>
      </c>
      <c r="B26" s="10">
        <v>657</v>
      </c>
      <c r="C26" s="10">
        <v>68</v>
      </c>
      <c r="D26" s="10">
        <v>61</v>
      </c>
      <c r="E26" s="10">
        <v>62</v>
      </c>
      <c r="F26" s="10">
        <v>919</v>
      </c>
      <c r="G26" s="10">
        <v>50</v>
      </c>
      <c r="H26" s="10">
        <v>109</v>
      </c>
      <c r="I26" s="10">
        <v>145</v>
      </c>
      <c r="P26" s="10">
        <v>51</v>
      </c>
      <c r="Q26" s="10">
        <v>84</v>
      </c>
      <c r="R26" s="10">
        <v>132</v>
      </c>
      <c r="S26" s="10">
        <v>120</v>
      </c>
      <c r="T26" s="10">
        <v>57</v>
      </c>
      <c r="U26" s="10">
        <v>707</v>
      </c>
      <c r="V26" s="10">
        <v>138</v>
      </c>
      <c r="X26" s="10">
        <v>17</v>
      </c>
      <c r="Y26" s="10">
        <v>108</v>
      </c>
      <c r="Z26" s="10">
        <v>264</v>
      </c>
      <c r="AA26" s="10">
        <v>201</v>
      </c>
      <c r="AB26" s="10">
        <v>114</v>
      </c>
      <c r="AC26" s="11">
        <f>SUM(B26:AB26)</f>
        <v>4064</v>
      </c>
      <c r="AD26" s="11"/>
    </row>
    <row r="27" spans="1:30" s="126" customFormat="1" ht="15" customHeight="1" x14ac:dyDescent="0.2">
      <c r="A27" s="64" t="s">
        <v>98</v>
      </c>
      <c r="B27" s="127">
        <v>835</v>
      </c>
      <c r="C27" s="127">
        <v>147</v>
      </c>
      <c r="D27" s="127">
        <v>57</v>
      </c>
      <c r="E27" s="127">
        <v>104</v>
      </c>
      <c r="F27" s="127">
        <v>1541</v>
      </c>
      <c r="G27" s="127">
        <v>45</v>
      </c>
      <c r="H27" s="127">
        <v>145</v>
      </c>
      <c r="I27" s="127">
        <v>144</v>
      </c>
      <c r="P27" s="127">
        <v>89</v>
      </c>
      <c r="Q27" s="127">
        <v>160</v>
      </c>
      <c r="R27" s="127">
        <v>196</v>
      </c>
      <c r="S27" s="127">
        <v>204</v>
      </c>
      <c r="T27" s="127">
        <v>53</v>
      </c>
      <c r="U27" s="127">
        <v>591</v>
      </c>
      <c r="V27" s="127">
        <v>200</v>
      </c>
      <c r="X27" s="127">
        <v>27</v>
      </c>
      <c r="Y27" s="127">
        <v>193</v>
      </c>
      <c r="Z27" s="127">
        <v>364</v>
      </c>
      <c r="AA27" s="127">
        <v>229</v>
      </c>
      <c r="AB27" s="127">
        <v>116</v>
      </c>
      <c r="AC27" s="11">
        <f>SUM(B27:AB27)</f>
        <v>5440</v>
      </c>
      <c r="AD27" s="11"/>
    </row>
    <row r="28" spans="1:30" s="126" customFormat="1" ht="15" customHeight="1" x14ac:dyDescent="0.2">
      <c r="A28" s="64" t="s">
        <v>99</v>
      </c>
      <c r="B28" s="127">
        <v>1095</v>
      </c>
      <c r="C28" s="127">
        <v>227</v>
      </c>
      <c r="D28" s="127">
        <v>88</v>
      </c>
      <c r="E28" s="127">
        <v>111</v>
      </c>
      <c r="F28" s="127">
        <v>1952</v>
      </c>
      <c r="G28" s="127">
        <v>46</v>
      </c>
      <c r="H28" s="127">
        <v>200</v>
      </c>
      <c r="I28" s="127">
        <v>170</v>
      </c>
      <c r="P28" s="127">
        <v>161</v>
      </c>
      <c r="Q28" s="127">
        <v>173</v>
      </c>
      <c r="R28" s="127">
        <v>203</v>
      </c>
      <c r="S28" s="127">
        <v>324</v>
      </c>
      <c r="T28" s="127">
        <v>70</v>
      </c>
      <c r="U28" s="127">
        <v>742</v>
      </c>
      <c r="V28" s="127">
        <v>315</v>
      </c>
      <c r="X28" s="127">
        <v>56</v>
      </c>
      <c r="Y28" s="127">
        <v>187</v>
      </c>
      <c r="Z28" s="127">
        <v>467</v>
      </c>
      <c r="AA28" s="127">
        <v>373</v>
      </c>
      <c r="AB28" s="127">
        <v>140</v>
      </c>
      <c r="AC28" s="11">
        <f>SUM(B28:AB28)</f>
        <v>7100</v>
      </c>
      <c r="AD28" s="11"/>
    </row>
    <row r="29" spans="1:30" s="126" customFormat="1" ht="15" customHeight="1" x14ac:dyDescent="0.2">
      <c r="A29" s="64" t="s">
        <v>479</v>
      </c>
      <c r="B29" s="127">
        <v>1588</v>
      </c>
      <c r="C29" s="127">
        <v>353</v>
      </c>
      <c r="D29" s="127">
        <v>106</v>
      </c>
      <c r="E29" s="127">
        <v>203</v>
      </c>
      <c r="F29" s="127">
        <v>2361</v>
      </c>
      <c r="G29" s="127">
        <v>76</v>
      </c>
      <c r="H29" s="127">
        <v>238</v>
      </c>
      <c r="I29" s="127">
        <v>264</v>
      </c>
      <c r="P29" s="127">
        <v>265</v>
      </c>
      <c r="Q29" s="127">
        <v>220</v>
      </c>
      <c r="R29" s="127">
        <v>247</v>
      </c>
      <c r="S29" s="127">
        <v>426</v>
      </c>
      <c r="T29" s="127">
        <v>89</v>
      </c>
      <c r="U29" s="127">
        <v>1054</v>
      </c>
      <c r="V29" s="127">
        <v>472</v>
      </c>
      <c r="X29" s="127">
        <v>44</v>
      </c>
      <c r="Y29" s="127">
        <v>224</v>
      </c>
      <c r="Z29" s="127">
        <v>673</v>
      </c>
      <c r="AA29" s="127">
        <v>511</v>
      </c>
      <c r="AB29" s="127">
        <v>171</v>
      </c>
      <c r="AC29" s="11">
        <f>SUM(B29:AB29)</f>
        <v>9585</v>
      </c>
      <c r="AD29" s="11"/>
    </row>
    <row r="30" spans="1:30" s="22" customFormat="1" x14ac:dyDescent="0.25">
      <c r="A30" s="209" t="s">
        <v>100</v>
      </c>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10"/>
    </row>
    <row r="31" spans="1:30" s="22" customFormat="1" x14ac:dyDescent="0.25">
      <c r="A31" s="64" t="s">
        <v>56</v>
      </c>
      <c r="B31" s="24">
        <v>7.3149741824440617E-2</v>
      </c>
      <c r="C31" s="24"/>
      <c r="D31" s="24">
        <v>2.2805507745266781E-2</v>
      </c>
      <c r="E31" s="24">
        <v>1.6351118760757316E-2</v>
      </c>
      <c r="F31" s="24">
        <v>0.20116179001721171</v>
      </c>
      <c r="G31" s="24">
        <v>5.5938037865748708E-3</v>
      </c>
      <c r="H31" s="24">
        <v>4.9483648881239245E-3</v>
      </c>
      <c r="I31" s="24"/>
      <c r="J31" s="24">
        <v>1.5060240963855422E-3</v>
      </c>
      <c r="K31" s="24">
        <v>0</v>
      </c>
      <c r="L31" s="24">
        <v>2.7969018932874354E-3</v>
      </c>
      <c r="M31" s="24">
        <v>8.3907056798623071E-3</v>
      </c>
      <c r="N31" s="24">
        <v>1.8502581755593803E-2</v>
      </c>
      <c r="O31" s="24">
        <v>8.6058519793459555E-4</v>
      </c>
      <c r="P31" s="24">
        <v>1.5060240963855422E-2</v>
      </c>
      <c r="Q31" s="24">
        <v>2.9690189328743545E-2</v>
      </c>
      <c r="R31" s="24"/>
      <c r="S31" s="24">
        <v>7.8313253012048195E-2</v>
      </c>
      <c r="T31" s="24">
        <v>6.6695352839931154E-3</v>
      </c>
      <c r="U31" s="24">
        <v>0.20632530120481929</v>
      </c>
      <c r="V31" s="24"/>
      <c r="W31" s="24">
        <v>7.1643717728055084E-2</v>
      </c>
      <c r="X31" s="24">
        <v>2.1514629948364889E-4</v>
      </c>
      <c r="Y31" s="24"/>
      <c r="Z31" s="24">
        <v>0.12951807228915663</v>
      </c>
      <c r="AA31" s="24">
        <v>5.938037865748709E-2</v>
      </c>
      <c r="AB31" s="24">
        <v>4.7117039586919103E-2</v>
      </c>
      <c r="AC31" s="25">
        <v>1</v>
      </c>
      <c r="AD31" s="10"/>
    </row>
    <row r="32" spans="1:30" s="22" customFormat="1" x14ac:dyDescent="0.25">
      <c r="A32" s="64" t="s">
        <v>61</v>
      </c>
      <c r="B32" s="24">
        <v>6.9317199654278308E-2</v>
      </c>
      <c r="C32" s="24"/>
      <c r="D32" s="24">
        <v>1.9360414866032842E-2</v>
      </c>
      <c r="E32" s="24">
        <v>1.6076058772687987E-2</v>
      </c>
      <c r="F32" s="24">
        <v>0.20345721694036301</v>
      </c>
      <c r="G32" s="24">
        <v>4.8401037165082105E-3</v>
      </c>
      <c r="H32" s="24">
        <v>5.7044079515989627E-3</v>
      </c>
      <c r="I32" s="24"/>
      <c r="J32" s="24">
        <v>1.2100259291270526E-3</v>
      </c>
      <c r="K32" s="24">
        <v>0</v>
      </c>
      <c r="L32" s="24">
        <v>7.7787381158167671E-3</v>
      </c>
      <c r="M32" s="24">
        <v>1.2791702679343129E-2</v>
      </c>
      <c r="N32" s="24">
        <v>2.4373379429559205E-2</v>
      </c>
      <c r="O32" s="24">
        <v>3.4572169403630077E-4</v>
      </c>
      <c r="P32" s="24">
        <v>1.6076058772687987E-2</v>
      </c>
      <c r="Q32" s="24">
        <v>3.0596369922212621E-2</v>
      </c>
      <c r="R32" s="24"/>
      <c r="S32" s="24">
        <v>7.3811581676750213E-2</v>
      </c>
      <c r="T32" s="24">
        <v>3.8029386343993088E-3</v>
      </c>
      <c r="U32" s="24">
        <v>0.19515989628349178</v>
      </c>
      <c r="V32" s="24"/>
      <c r="W32" s="24">
        <v>8.1244598098530685E-2</v>
      </c>
      <c r="X32" s="24">
        <v>3.4572169403630077E-4</v>
      </c>
      <c r="Y32" s="24"/>
      <c r="Z32" s="24">
        <v>0.13120138288677616</v>
      </c>
      <c r="AA32" s="24">
        <v>6.5859982713915299E-2</v>
      </c>
      <c r="AB32" s="24">
        <v>3.6646499567847886E-2</v>
      </c>
      <c r="AC32" s="25">
        <v>1</v>
      </c>
      <c r="AD32" s="10"/>
    </row>
    <row r="33" spans="1:30" s="22" customFormat="1" x14ac:dyDescent="0.25">
      <c r="A33" s="64" t="s">
        <v>62</v>
      </c>
      <c r="B33" s="24">
        <v>7.2687545520757471E-2</v>
      </c>
      <c r="C33" s="24"/>
      <c r="D33" s="24">
        <v>2.02476329206118E-2</v>
      </c>
      <c r="E33" s="24">
        <v>1.2964311726147123E-2</v>
      </c>
      <c r="F33" s="24">
        <v>0.20335032774945375</v>
      </c>
      <c r="G33" s="24">
        <v>4.2243262927895119E-3</v>
      </c>
      <c r="H33" s="24">
        <v>4.2243262927895119E-3</v>
      </c>
      <c r="I33" s="24"/>
      <c r="J33" s="24">
        <v>8.7399854333576111E-4</v>
      </c>
      <c r="K33" s="24">
        <v>2.9133284777858702E-4</v>
      </c>
      <c r="L33" s="24">
        <v>3.350327749453751E-3</v>
      </c>
      <c r="M33" s="24">
        <v>1.2235979606700656E-2</v>
      </c>
      <c r="N33" s="24">
        <v>2.4034959941733429E-2</v>
      </c>
      <c r="O33" s="24">
        <v>2.9133284777858702E-4</v>
      </c>
      <c r="P33" s="24">
        <v>1.3692643845593591E-2</v>
      </c>
      <c r="Q33" s="24">
        <v>2.7385287691187182E-2</v>
      </c>
      <c r="R33" s="24"/>
      <c r="S33" s="24">
        <v>7.254187909686817E-2</v>
      </c>
      <c r="T33" s="24">
        <v>4.6613255644573923E-3</v>
      </c>
      <c r="U33" s="24">
        <v>0.19431900946831757</v>
      </c>
      <c r="V33" s="24"/>
      <c r="W33" s="24">
        <v>9.4537509104151499E-2</v>
      </c>
      <c r="X33" s="24">
        <v>0</v>
      </c>
      <c r="Y33" s="24"/>
      <c r="Z33" s="24">
        <v>0.12527312454479242</v>
      </c>
      <c r="AA33" s="24">
        <v>6.8754552075746544E-2</v>
      </c>
      <c r="AB33" s="24">
        <v>4.0058266569555717E-2</v>
      </c>
      <c r="AC33" s="25">
        <v>1</v>
      </c>
      <c r="AD33" s="10"/>
    </row>
    <row r="34" spans="1:30" s="22" customFormat="1" x14ac:dyDescent="0.25">
      <c r="A34" s="64" t="s">
        <v>63</v>
      </c>
      <c r="B34" s="24">
        <v>7.3128515794028556E-2</v>
      </c>
      <c r="C34" s="24"/>
      <c r="D34" s="24">
        <v>1.8318188374441078E-2</v>
      </c>
      <c r="E34" s="24">
        <v>1.2404442521275061E-2</v>
      </c>
      <c r="F34" s="24">
        <v>0.21880859656714266</v>
      </c>
      <c r="G34" s="24">
        <v>4.0386557046011825E-3</v>
      </c>
      <c r="H34" s="24">
        <v>3.8944180008654264E-3</v>
      </c>
      <c r="I34" s="24"/>
      <c r="J34" s="24">
        <v>2.1635655560363477E-3</v>
      </c>
      <c r="K34" s="24">
        <v>0</v>
      </c>
      <c r="L34" s="24">
        <v>1.7308524448290783E-3</v>
      </c>
      <c r="M34" s="24">
        <v>7.211885186787826E-3</v>
      </c>
      <c r="N34" s="24">
        <v>2.8559065339679793E-2</v>
      </c>
      <c r="O34" s="24">
        <v>4.3271311120726956E-4</v>
      </c>
      <c r="P34" s="24">
        <v>1.2981393336218087E-2</v>
      </c>
      <c r="Q34" s="24">
        <v>3.375162267416703E-2</v>
      </c>
      <c r="R34" s="24"/>
      <c r="S34" s="24">
        <v>6.2599163421318327E-2</v>
      </c>
      <c r="T34" s="24">
        <v>4.7598442232799658E-3</v>
      </c>
      <c r="U34" s="24">
        <v>0.1977498918217222</v>
      </c>
      <c r="V34" s="24"/>
      <c r="W34" s="24">
        <v>9.2744843502091445E-2</v>
      </c>
      <c r="X34" s="24">
        <v>0</v>
      </c>
      <c r="Y34" s="24"/>
      <c r="Z34" s="24">
        <v>0.12404442521275061</v>
      </c>
      <c r="AA34" s="24">
        <v>6.3176114236261363E-2</v>
      </c>
      <c r="AB34" s="24">
        <v>3.7501802971296697E-2</v>
      </c>
      <c r="AC34" s="25">
        <v>1</v>
      </c>
      <c r="AD34" s="10"/>
    </row>
    <row r="35" spans="1:30" s="22" customFormat="1" x14ac:dyDescent="0.25">
      <c r="A35" s="64" t="s">
        <v>64</v>
      </c>
      <c r="B35" s="24">
        <v>6.8666752877279191E-2</v>
      </c>
      <c r="C35" s="24">
        <v>1.0991853097116255E-2</v>
      </c>
      <c r="D35" s="24">
        <v>1.9397387818440449E-2</v>
      </c>
      <c r="E35" s="24">
        <v>1.4354066985645933E-2</v>
      </c>
      <c r="F35" s="24">
        <v>0.22759601706970128</v>
      </c>
      <c r="G35" s="24">
        <v>6.853743695848959E-3</v>
      </c>
      <c r="H35" s="24">
        <v>1.3707487391697918E-2</v>
      </c>
      <c r="I35" s="24"/>
      <c r="J35" s="24">
        <v>2.58631837579206E-3</v>
      </c>
      <c r="K35" s="24">
        <v>1.2931591878960301E-4</v>
      </c>
      <c r="L35" s="24">
        <v>1.681106944264839E-3</v>
      </c>
      <c r="M35" s="24">
        <v>8.4055347213241958E-3</v>
      </c>
      <c r="N35" s="24">
        <v>2.1207810681494892E-2</v>
      </c>
      <c r="O35" s="24">
        <v>3.8794775636880898E-4</v>
      </c>
      <c r="P35" s="24">
        <v>1.1121169015905858E-2</v>
      </c>
      <c r="Q35" s="24">
        <v>3.3234191128927969E-2</v>
      </c>
      <c r="R35" s="24"/>
      <c r="S35" s="24">
        <v>6.5433854907539113E-2</v>
      </c>
      <c r="T35" s="24">
        <v>5.17263675158412E-3</v>
      </c>
      <c r="U35" s="24">
        <v>0.23108754687702057</v>
      </c>
      <c r="V35" s="24">
        <v>1.9268071899650848E-2</v>
      </c>
      <c r="W35" s="24"/>
      <c r="X35" s="24">
        <v>1.681106944264839E-3</v>
      </c>
      <c r="Y35" s="24">
        <v>2.715634294581663E-2</v>
      </c>
      <c r="Z35" s="24">
        <v>0.11690159058580112</v>
      </c>
      <c r="AA35" s="24">
        <v>5.9097374886848568E-2</v>
      </c>
      <c r="AB35" s="24">
        <v>3.3880770722875986E-2</v>
      </c>
      <c r="AC35" s="25">
        <v>1</v>
      </c>
      <c r="AD35" s="10"/>
    </row>
    <row r="36" spans="1:30" s="22" customFormat="1" x14ac:dyDescent="0.25">
      <c r="A36" s="64" t="s">
        <v>65</v>
      </c>
      <c r="B36" s="24">
        <v>7.0985701632291537E-2</v>
      </c>
      <c r="C36" s="24">
        <v>8.9839301531064158E-3</v>
      </c>
      <c r="D36" s="24">
        <v>1.8600531443755536E-2</v>
      </c>
      <c r="E36" s="24">
        <v>1.3665696570922434E-2</v>
      </c>
      <c r="F36" s="24">
        <v>0.24104770340377071</v>
      </c>
      <c r="G36" s="24">
        <v>6.2001771479185119E-3</v>
      </c>
      <c r="H36" s="24">
        <v>1.2273820068328483E-2</v>
      </c>
      <c r="I36" s="24"/>
      <c r="J36" s="24">
        <v>2.40415032266228E-3</v>
      </c>
      <c r="K36" s="24">
        <v>0</v>
      </c>
      <c r="L36" s="24">
        <v>1.5184107301024928E-3</v>
      </c>
      <c r="M36" s="24">
        <v>1.4171833480956599E-2</v>
      </c>
      <c r="N36" s="24">
        <v>2.5686448184233834E-2</v>
      </c>
      <c r="O36" s="24">
        <v>2.5306845501708213E-4</v>
      </c>
      <c r="P36" s="24">
        <v>1.3665696570922434E-2</v>
      </c>
      <c r="Q36" s="24">
        <v>3.2139693787169431E-2</v>
      </c>
      <c r="R36" s="24"/>
      <c r="S36" s="24">
        <v>6.4658990256864488E-2</v>
      </c>
      <c r="T36" s="24">
        <v>1.0881943565734532E-2</v>
      </c>
      <c r="U36" s="24">
        <v>0.21953688472731875</v>
      </c>
      <c r="V36" s="24">
        <v>2.0118942173858029E-2</v>
      </c>
      <c r="W36" s="24"/>
      <c r="X36" s="24">
        <v>1.6449449576110338E-3</v>
      </c>
      <c r="Y36" s="24">
        <v>2.9609009236998607E-2</v>
      </c>
      <c r="Z36" s="24">
        <v>0.10350499810198659</v>
      </c>
      <c r="AA36" s="24">
        <v>5.9724155384031377E-2</v>
      </c>
      <c r="AB36" s="24">
        <v>2.8723269644438821E-2</v>
      </c>
      <c r="AC36" s="25">
        <v>1</v>
      </c>
      <c r="AD36" s="10"/>
    </row>
    <row r="37" spans="1:30" s="22" customFormat="1" x14ac:dyDescent="0.25">
      <c r="A37" s="64" t="s">
        <v>66</v>
      </c>
      <c r="B37" s="24">
        <f t="shared" ref="B37:H46" si="2">B14/$AC14</f>
        <v>7.5862925254531907E-2</v>
      </c>
      <c r="C37" s="24">
        <f t="shared" si="2"/>
        <v>1.4154457412465855E-2</v>
      </c>
      <c r="D37" s="24">
        <f t="shared" si="2"/>
        <v>2.6446486218028309E-2</v>
      </c>
      <c r="E37" s="24">
        <f t="shared" si="2"/>
        <v>1.2416190712689347E-2</v>
      </c>
      <c r="F37" s="24">
        <f t="shared" si="2"/>
        <v>0.23118947107027563</v>
      </c>
      <c r="G37" s="24">
        <f t="shared" si="2"/>
        <v>1.179538117705488E-2</v>
      </c>
      <c r="H37" s="24">
        <f t="shared" si="2"/>
        <v>1.3657809783958282E-2</v>
      </c>
      <c r="I37" s="24"/>
      <c r="J37" s="24">
        <f t="shared" ref="J37:Q46" si="3">J14/$AC14</f>
        <v>2.7315619567916563E-3</v>
      </c>
      <c r="K37" s="24">
        <f t="shared" si="3"/>
        <v>1.2416190712689348E-4</v>
      </c>
      <c r="L37" s="24">
        <f t="shared" si="3"/>
        <v>1.4899428855227217E-3</v>
      </c>
      <c r="M37" s="24">
        <f t="shared" si="3"/>
        <v>6.4564191705984604E-3</v>
      </c>
      <c r="N37" s="24">
        <f t="shared" si="3"/>
        <v>1.8624286069034022E-2</v>
      </c>
      <c r="O37" s="24">
        <f t="shared" si="3"/>
        <v>1.1174571641420412E-3</v>
      </c>
      <c r="P37" s="24">
        <f t="shared" si="3"/>
        <v>1.1671219269927986E-2</v>
      </c>
      <c r="Q37" s="24">
        <f t="shared" si="3"/>
        <v>2.6322324310901417E-2</v>
      </c>
      <c r="R37" s="24"/>
      <c r="S37" s="24">
        <f t="shared" ref="S37:V52" si="4">S14/$AC14</f>
        <v>5.8852743978147506E-2</v>
      </c>
      <c r="T37" s="24">
        <f t="shared" si="4"/>
        <v>7.2013906133598215E-3</v>
      </c>
      <c r="U37" s="24">
        <f t="shared" si="4"/>
        <v>0.23429351874844798</v>
      </c>
      <c r="V37" s="24">
        <f t="shared" si="4"/>
        <v>1.8996771790414702E-2</v>
      </c>
      <c r="W37" s="24"/>
      <c r="X37" s="24">
        <f t="shared" ref="X37:AB46" si="5">X14/$AC14</f>
        <v>2.8557238639185497E-3</v>
      </c>
      <c r="Y37" s="24">
        <f t="shared" si="5"/>
        <v>3.0295505338962008E-2</v>
      </c>
      <c r="Z37" s="24">
        <f t="shared" si="5"/>
        <v>0.10727588775763595</v>
      </c>
      <c r="AA37" s="24">
        <f t="shared" si="5"/>
        <v>5.5624534392848271E-2</v>
      </c>
      <c r="AB37" s="24">
        <f t="shared" si="5"/>
        <v>3.0543829153215792E-2</v>
      </c>
      <c r="AC37" s="25">
        <f>SUM(B37:AB37)</f>
        <v>0.99999999999999989</v>
      </c>
      <c r="AD37" s="10"/>
    </row>
    <row r="38" spans="1:30" s="22" customFormat="1" x14ac:dyDescent="0.25">
      <c r="A38" s="64" t="s">
        <v>69</v>
      </c>
      <c r="B38" s="24">
        <f t="shared" si="2"/>
        <v>9.2217589835219382E-2</v>
      </c>
      <c r="C38" s="24">
        <f t="shared" si="2"/>
        <v>1.3698630136986301E-2</v>
      </c>
      <c r="D38" s="24">
        <f t="shared" si="2"/>
        <v>1.9257494540401033E-2</v>
      </c>
      <c r="E38" s="24">
        <f t="shared" si="2"/>
        <v>1.2110383164582093E-2</v>
      </c>
      <c r="F38" s="24">
        <f t="shared" si="2"/>
        <v>0.22126265634306136</v>
      </c>
      <c r="G38" s="24">
        <f t="shared" si="2"/>
        <v>7.7427039904705182E-3</v>
      </c>
      <c r="H38" s="24">
        <f t="shared" si="2"/>
        <v>1.7569982132221561E-2</v>
      </c>
      <c r="I38" s="24"/>
      <c r="J38" s="24">
        <f t="shared" si="3"/>
        <v>1.1911852293031567E-3</v>
      </c>
      <c r="K38" s="24">
        <f t="shared" si="3"/>
        <v>9.9265435775263048E-5</v>
      </c>
      <c r="L38" s="24">
        <f t="shared" si="3"/>
        <v>2.4816358943815764E-3</v>
      </c>
      <c r="M38" s="24">
        <f t="shared" si="3"/>
        <v>5.5588644034147306E-3</v>
      </c>
      <c r="N38" s="24">
        <f t="shared" si="3"/>
        <v>1.9555290847726822E-2</v>
      </c>
      <c r="O38" s="24">
        <f t="shared" si="3"/>
        <v>6.9485805042684133E-4</v>
      </c>
      <c r="P38" s="24">
        <f t="shared" si="3"/>
        <v>1.2308914036132618E-2</v>
      </c>
      <c r="Q38" s="24">
        <f t="shared" si="3"/>
        <v>2.5511216994242605E-2</v>
      </c>
      <c r="R38" s="24"/>
      <c r="S38" s="24">
        <f t="shared" si="4"/>
        <v>5.6978360135000995E-2</v>
      </c>
      <c r="T38" s="24">
        <f t="shared" si="4"/>
        <v>6.7500496327178878E-3</v>
      </c>
      <c r="U38" s="24">
        <f t="shared" si="4"/>
        <v>0.23515981735159816</v>
      </c>
      <c r="V38" s="24">
        <f t="shared" si="4"/>
        <v>2.2831050228310501E-2</v>
      </c>
      <c r="W38" s="24"/>
      <c r="X38" s="24">
        <f t="shared" si="5"/>
        <v>2.6801667659321023E-3</v>
      </c>
      <c r="Y38" s="24">
        <f t="shared" si="5"/>
        <v>3.4147309906690487E-2</v>
      </c>
      <c r="Z38" s="24">
        <f t="shared" si="5"/>
        <v>0.10164780623386936</v>
      </c>
      <c r="AA38" s="24">
        <f t="shared" si="5"/>
        <v>6.0254119515584674E-2</v>
      </c>
      <c r="AB38" s="24">
        <f t="shared" si="5"/>
        <v>2.8290649195949969E-2</v>
      </c>
      <c r="AC38" s="25">
        <f>SUM(B38:AB38)</f>
        <v>0.99999999999999978</v>
      </c>
      <c r="AD38" s="10"/>
    </row>
    <row r="39" spans="1:30" s="22" customFormat="1" x14ac:dyDescent="0.25">
      <c r="A39" s="64" t="s">
        <v>70</v>
      </c>
      <c r="B39" s="24">
        <f t="shared" si="2"/>
        <v>8.8286146531229737E-2</v>
      </c>
      <c r="C39" s="24">
        <f t="shared" si="2"/>
        <v>1.0265830992003459E-2</v>
      </c>
      <c r="D39" s="24">
        <f t="shared" si="2"/>
        <v>2.5718608169440244E-2</v>
      </c>
      <c r="E39" s="24">
        <f t="shared" si="2"/>
        <v>8.7529716879187376E-3</v>
      </c>
      <c r="F39" s="24">
        <f t="shared" si="2"/>
        <v>0.2425977955478712</v>
      </c>
      <c r="G39" s="24">
        <f t="shared" si="2"/>
        <v>5.9433758374756859E-3</v>
      </c>
      <c r="H39" s="24">
        <f t="shared" si="2"/>
        <v>1.70736978603847E-2</v>
      </c>
      <c r="I39" s="24"/>
      <c r="J39" s="24">
        <f t="shared" si="3"/>
        <v>1.5128593040847202E-3</v>
      </c>
      <c r="K39" s="24">
        <f t="shared" si="3"/>
        <v>2.1612275772638859E-4</v>
      </c>
      <c r="L39" s="24">
        <f t="shared" si="3"/>
        <v>1.1886751674951373E-3</v>
      </c>
      <c r="M39" s="24">
        <f t="shared" si="3"/>
        <v>1.059001512859304E-2</v>
      </c>
      <c r="N39" s="24">
        <f t="shared" si="3"/>
        <v>1.5344715798573589E-2</v>
      </c>
      <c r="O39" s="24">
        <f t="shared" si="3"/>
        <v>6.4836827317916578E-4</v>
      </c>
      <c r="P39" s="24">
        <f t="shared" si="3"/>
        <v>1.080613788631943E-2</v>
      </c>
      <c r="Q39" s="24">
        <f t="shared" si="3"/>
        <v>2.5934730927166631E-2</v>
      </c>
      <c r="R39" s="24"/>
      <c r="S39" s="24">
        <f t="shared" si="4"/>
        <v>5.7488653555219364E-2</v>
      </c>
      <c r="T39" s="24">
        <f t="shared" si="4"/>
        <v>6.915928247244435E-3</v>
      </c>
      <c r="U39" s="24">
        <f t="shared" si="4"/>
        <v>0.23989626107629133</v>
      </c>
      <c r="V39" s="24">
        <f t="shared" si="4"/>
        <v>2.118003025718608E-2</v>
      </c>
      <c r="W39" s="24"/>
      <c r="X39" s="24">
        <f t="shared" si="5"/>
        <v>2.5934730927166631E-3</v>
      </c>
      <c r="Y39" s="24">
        <f t="shared" si="5"/>
        <v>3.1337799870326345E-2</v>
      </c>
      <c r="Z39" s="24">
        <f t="shared" si="5"/>
        <v>9.7687486492327641E-2</v>
      </c>
      <c r="AA39" s="24">
        <f t="shared" si="5"/>
        <v>5.3274259779554786E-2</v>
      </c>
      <c r="AB39" s="24">
        <f t="shared" si="5"/>
        <v>2.4746055759671492E-2</v>
      </c>
      <c r="AC39" s="25">
        <f>SUM(B39:AB39)</f>
        <v>1</v>
      </c>
      <c r="AD39" s="10"/>
    </row>
    <row r="40" spans="1:30" s="22" customFormat="1" x14ac:dyDescent="0.25">
      <c r="A40" s="64" t="s">
        <v>71</v>
      </c>
      <c r="B40" s="24">
        <f t="shared" si="2"/>
        <v>9.6838989322338517E-2</v>
      </c>
      <c r="C40" s="24">
        <f t="shared" si="2"/>
        <v>1.5117877154033196E-2</v>
      </c>
      <c r="D40" s="24">
        <f t="shared" si="2"/>
        <v>2.0615287028227087E-2</v>
      </c>
      <c r="E40" s="24">
        <f t="shared" si="2"/>
        <v>1.0783380907072629E-2</v>
      </c>
      <c r="F40" s="24">
        <f t="shared" si="2"/>
        <v>0.22761391267575853</v>
      </c>
      <c r="G40" s="24">
        <f t="shared" si="2"/>
        <v>7.7175177080029602E-3</v>
      </c>
      <c r="H40" s="24">
        <f t="shared" si="2"/>
        <v>1.8923776297705888E-2</v>
      </c>
      <c r="I40" s="24"/>
      <c r="J40" s="24">
        <f t="shared" si="3"/>
        <v>2.0086689924939212E-3</v>
      </c>
      <c r="K40" s="24">
        <f t="shared" si="3"/>
        <v>3.1715826197272439E-4</v>
      </c>
      <c r="L40" s="24">
        <f t="shared" si="3"/>
        <v>8.4575536526059836E-4</v>
      </c>
      <c r="M40" s="24">
        <f t="shared" si="3"/>
        <v>5.708848715509039E-3</v>
      </c>
      <c r="N40" s="24">
        <f t="shared" si="3"/>
        <v>1.5540754836663496E-2</v>
      </c>
      <c r="O40" s="24">
        <f t="shared" si="3"/>
        <v>7.4003594460302362E-4</v>
      </c>
      <c r="P40" s="24">
        <f t="shared" si="3"/>
        <v>9.7261867004968805E-3</v>
      </c>
      <c r="Q40" s="24">
        <f t="shared" si="3"/>
        <v>2.357543080663918E-2</v>
      </c>
      <c r="R40" s="24"/>
      <c r="S40" s="24">
        <f t="shared" si="4"/>
        <v>4.8948091764457129E-2</v>
      </c>
      <c r="T40" s="24">
        <f t="shared" si="4"/>
        <v>1.1417697431018078E-2</v>
      </c>
      <c r="U40" s="24">
        <f t="shared" si="4"/>
        <v>0.26239560207210066</v>
      </c>
      <c r="V40" s="24">
        <f t="shared" si="4"/>
        <v>1.9769531662966487E-2</v>
      </c>
      <c r="W40" s="24"/>
      <c r="X40" s="24">
        <f t="shared" si="5"/>
        <v>1.1629136272333228E-3</v>
      </c>
      <c r="Y40" s="24">
        <f t="shared" si="5"/>
        <v>2.8755682418860343E-2</v>
      </c>
      <c r="Z40" s="24">
        <f t="shared" si="5"/>
        <v>9.1975895972090077E-2</v>
      </c>
      <c r="AA40" s="24">
        <f t="shared" si="5"/>
        <v>5.3705465694047994E-2</v>
      </c>
      <c r="AB40" s="24">
        <f t="shared" si="5"/>
        <v>2.579553864044825E-2</v>
      </c>
      <c r="AC40" s="25">
        <f>SUM(B40:AB40)</f>
        <v>1</v>
      </c>
      <c r="AD40" s="10"/>
    </row>
    <row r="41" spans="1:30" s="22" customFormat="1" x14ac:dyDescent="0.25">
      <c r="A41" s="64" t="s">
        <v>72</v>
      </c>
      <c r="B41" s="24">
        <f t="shared" si="2"/>
        <v>0.10414172851328705</v>
      </c>
      <c r="C41" s="24">
        <f t="shared" si="2"/>
        <v>8.738328944218339E-3</v>
      </c>
      <c r="D41" s="24">
        <f t="shared" si="2"/>
        <v>1.7476657888436678E-2</v>
      </c>
      <c r="E41" s="24">
        <f t="shared" si="2"/>
        <v>8.8580320804405067E-3</v>
      </c>
      <c r="F41" s="24">
        <f t="shared" si="2"/>
        <v>0.21199425424946133</v>
      </c>
      <c r="G41" s="24">
        <f t="shared" si="2"/>
        <v>7.6610007182188172E-3</v>
      </c>
      <c r="H41" s="24">
        <f t="shared" si="2"/>
        <v>1.7237251615992339E-2</v>
      </c>
      <c r="I41" s="24"/>
      <c r="J41" s="24">
        <f t="shared" si="3"/>
        <v>9.5762508977735214E-4</v>
      </c>
      <c r="K41" s="24">
        <f t="shared" si="3"/>
        <v>2.3940627244433804E-4</v>
      </c>
      <c r="L41" s="24">
        <f t="shared" si="3"/>
        <v>3.5910940866650708E-4</v>
      </c>
      <c r="M41" s="24">
        <f t="shared" si="3"/>
        <v>4.0699066315537467E-3</v>
      </c>
      <c r="N41" s="24">
        <f t="shared" si="3"/>
        <v>1.1491501077328227E-2</v>
      </c>
      <c r="O41" s="24">
        <f t="shared" si="3"/>
        <v>4.7881254488867607E-4</v>
      </c>
      <c r="P41" s="24">
        <f t="shared" si="3"/>
        <v>1.0174766578884368E-2</v>
      </c>
      <c r="Q41" s="24">
        <f t="shared" si="3"/>
        <v>2.1785970792434762E-2</v>
      </c>
      <c r="R41" s="24"/>
      <c r="S41" s="24">
        <f t="shared" si="4"/>
        <v>5.1711754847977014E-2</v>
      </c>
      <c r="T41" s="24">
        <f t="shared" si="4"/>
        <v>1.9870720612880057E-2</v>
      </c>
      <c r="U41" s="24">
        <f t="shared" si="4"/>
        <v>0.28142207325831936</v>
      </c>
      <c r="V41" s="24">
        <f t="shared" si="4"/>
        <v>2.2025377064879101E-2</v>
      </c>
      <c r="W41" s="24"/>
      <c r="X41" s="24">
        <f t="shared" si="5"/>
        <v>2.5137658606655495E-3</v>
      </c>
      <c r="Y41" s="24">
        <f t="shared" si="5"/>
        <v>2.6693799377543691E-2</v>
      </c>
      <c r="Z41" s="24">
        <f t="shared" si="5"/>
        <v>8.8460617668182903E-2</v>
      </c>
      <c r="AA41" s="24">
        <f t="shared" si="5"/>
        <v>5.482403638975341E-2</v>
      </c>
      <c r="AB41" s="24">
        <f t="shared" si="5"/>
        <v>2.6813502513765859E-2</v>
      </c>
      <c r="AC41" s="25">
        <f t="shared" ref="AC41:AC52" si="6">AC18/$AC18</f>
        <v>1</v>
      </c>
    </row>
    <row r="42" spans="1:30" s="22" customFormat="1" x14ac:dyDescent="0.25">
      <c r="A42" s="64" t="s">
        <v>73</v>
      </c>
      <c r="B42" s="24">
        <f t="shared" si="2"/>
        <v>9.8045430533544642E-2</v>
      </c>
      <c r="C42" s="24">
        <f t="shared" si="2"/>
        <v>8.7691494981510833E-3</v>
      </c>
      <c r="D42" s="24">
        <f t="shared" si="2"/>
        <v>1.7432646592709985E-2</v>
      </c>
      <c r="E42" s="24">
        <f t="shared" si="2"/>
        <v>1.0565240359218173E-2</v>
      </c>
      <c r="F42" s="24">
        <f t="shared" si="2"/>
        <v>0.2075013206550449</v>
      </c>
      <c r="G42" s="24">
        <f t="shared" si="2"/>
        <v>9.9313259376650823E-3</v>
      </c>
      <c r="H42" s="24">
        <f t="shared" si="2"/>
        <v>1.9440042260961438E-2</v>
      </c>
      <c r="I42" s="24"/>
      <c r="J42" s="24">
        <f t="shared" si="3"/>
        <v>1.5847860538827259E-3</v>
      </c>
      <c r="K42" s="24">
        <f t="shared" si="3"/>
        <v>1.0565240359218173E-3</v>
      </c>
      <c r="L42" s="24">
        <f t="shared" si="3"/>
        <v>1.5847860538827259E-3</v>
      </c>
      <c r="M42" s="24">
        <f t="shared" si="3"/>
        <v>3.3808769149498152E-3</v>
      </c>
      <c r="N42" s="24">
        <f t="shared" si="3"/>
        <v>1.405176967776017E-2</v>
      </c>
      <c r="O42" s="24">
        <f t="shared" si="3"/>
        <v>1.3734812466983624E-3</v>
      </c>
      <c r="P42" s="24">
        <f t="shared" si="3"/>
        <v>9.4030639197041736E-3</v>
      </c>
      <c r="Q42" s="24">
        <f t="shared" si="3"/>
        <v>2.3771790808240888E-2</v>
      </c>
      <c r="R42" s="24"/>
      <c r="S42" s="24">
        <f t="shared" si="4"/>
        <v>4.0887480190174325E-2</v>
      </c>
      <c r="T42" s="24">
        <f t="shared" si="4"/>
        <v>2.0390913893291073E-2</v>
      </c>
      <c r="U42" s="24">
        <f t="shared" si="4"/>
        <v>0.30522979397781297</v>
      </c>
      <c r="V42" s="24">
        <f t="shared" si="4"/>
        <v>2.0707871104067618E-2</v>
      </c>
      <c r="W42" s="24"/>
      <c r="X42" s="24">
        <f t="shared" si="5"/>
        <v>4.3317485472794508E-3</v>
      </c>
      <c r="Y42" s="24">
        <f t="shared" si="5"/>
        <v>2.0496566296883255E-2</v>
      </c>
      <c r="Z42" s="24">
        <f t="shared" si="5"/>
        <v>8.1141045958795566E-2</v>
      </c>
      <c r="AA42" s="24">
        <f t="shared" si="5"/>
        <v>5.7686212361331222E-2</v>
      </c>
      <c r="AB42" s="24">
        <f t="shared" si="5"/>
        <v>2.1236133122028527E-2</v>
      </c>
      <c r="AC42" s="25">
        <f t="shared" si="6"/>
        <v>1</v>
      </c>
    </row>
    <row r="43" spans="1:30" s="22" customFormat="1" x14ac:dyDescent="0.25">
      <c r="A43" s="64" t="s">
        <v>74</v>
      </c>
      <c r="B43" s="24">
        <f t="shared" si="2"/>
        <v>0.11384417256922086</v>
      </c>
      <c r="C43" s="24">
        <f t="shared" si="2"/>
        <v>6.5679330328396648E-3</v>
      </c>
      <c r="D43" s="24">
        <f t="shared" si="2"/>
        <v>1.3908564069542821E-2</v>
      </c>
      <c r="E43" s="24">
        <f t="shared" si="2"/>
        <v>9.401159047005796E-3</v>
      </c>
      <c r="F43" s="24">
        <f t="shared" si="2"/>
        <v>0.20746941403734706</v>
      </c>
      <c r="G43" s="24">
        <f t="shared" si="2"/>
        <v>1.5582743077913715E-2</v>
      </c>
      <c r="H43" s="24">
        <f t="shared" si="2"/>
        <v>1.957501609787508E-2</v>
      </c>
      <c r="I43" s="24"/>
      <c r="J43" s="24">
        <f t="shared" si="3"/>
        <v>1.03026400515132E-3</v>
      </c>
      <c r="K43" s="24">
        <f t="shared" si="3"/>
        <v>1.2878300064391501E-4</v>
      </c>
      <c r="L43" s="24">
        <f t="shared" si="3"/>
        <v>1.6741790083708949E-3</v>
      </c>
      <c r="M43" s="24">
        <f t="shared" si="3"/>
        <v>5.1513200257566E-3</v>
      </c>
      <c r="N43" s="24">
        <f t="shared" si="3"/>
        <v>1.5453960077269801E-2</v>
      </c>
      <c r="O43" s="24">
        <f t="shared" si="3"/>
        <v>9.0148100450740507E-4</v>
      </c>
      <c r="P43" s="24">
        <f t="shared" si="3"/>
        <v>1.081777205408886E-2</v>
      </c>
      <c r="Q43" s="24">
        <f t="shared" si="3"/>
        <v>2.163554410817772E-2</v>
      </c>
      <c r="R43" s="24"/>
      <c r="S43" s="24">
        <f t="shared" si="4"/>
        <v>4.0437862202189312E-2</v>
      </c>
      <c r="T43" s="24">
        <f t="shared" si="4"/>
        <v>2.5499034127495171E-2</v>
      </c>
      <c r="U43" s="24">
        <f t="shared" si="4"/>
        <v>0.28718609143593044</v>
      </c>
      <c r="V43" s="24">
        <f t="shared" si="4"/>
        <v>1.9317450096587252E-2</v>
      </c>
      <c r="W43" s="24"/>
      <c r="X43" s="24">
        <f t="shared" si="5"/>
        <v>1.416613007083065E-3</v>
      </c>
      <c r="Y43" s="24">
        <f t="shared" si="5"/>
        <v>2.6400515132002575E-2</v>
      </c>
      <c r="Z43" s="24">
        <f t="shared" si="5"/>
        <v>7.6754668383773345E-2</v>
      </c>
      <c r="AA43" s="24">
        <f t="shared" si="5"/>
        <v>6.0399227301996136E-2</v>
      </c>
      <c r="AB43" s="24">
        <f t="shared" si="5"/>
        <v>1.9446233097231164E-2</v>
      </c>
      <c r="AC43" s="25">
        <f t="shared" si="6"/>
        <v>1</v>
      </c>
    </row>
    <row r="44" spans="1:30" s="22" customFormat="1" x14ac:dyDescent="0.25">
      <c r="A44" s="64" t="s">
        <v>75</v>
      </c>
      <c r="B44" s="24">
        <f t="shared" si="2"/>
        <v>0.13976093524234862</v>
      </c>
      <c r="C44" s="24">
        <f t="shared" si="2"/>
        <v>8.6693813214238809E-3</v>
      </c>
      <c r="D44" s="24">
        <f t="shared" si="2"/>
        <v>1.6287928543281229E-2</v>
      </c>
      <c r="E44" s="24">
        <f t="shared" si="2"/>
        <v>7.7499014843031653E-3</v>
      </c>
      <c r="F44" s="24">
        <f t="shared" si="2"/>
        <v>0.21568369893603048</v>
      </c>
      <c r="G44" s="24">
        <f t="shared" si="2"/>
        <v>1.7470116905293577E-2</v>
      </c>
      <c r="H44" s="24">
        <f t="shared" si="2"/>
        <v>1.8258242479968476E-2</v>
      </c>
      <c r="I44" s="24"/>
      <c r="J44" s="24">
        <f t="shared" si="3"/>
        <v>1.8389596742414292E-3</v>
      </c>
      <c r="K44" s="24">
        <f t="shared" si="3"/>
        <v>0</v>
      </c>
      <c r="L44" s="24">
        <f t="shared" si="3"/>
        <v>1.5762511493497965E-3</v>
      </c>
      <c r="M44" s="24">
        <f t="shared" si="3"/>
        <v>3.4152108235912257E-3</v>
      </c>
      <c r="N44" s="24">
        <f t="shared" si="3"/>
        <v>1.2741363457244187E-2</v>
      </c>
      <c r="O44" s="24">
        <f t="shared" si="3"/>
        <v>2.6270852489163271E-4</v>
      </c>
      <c r="P44" s="24">
        <f t="shared" si="3"/>
        <v>8.6693813214238809E-3</v>
      </c>
      <c r="Q44" s="24">
        <f t="shared" si="3"/>
        <v>2.16734533035597E-2</v>
      </c>
      <c r="R44" s="24"/>
      <c r="S44" s="24">
        <f t="shared" si="4"/>
        <v>3.8486798896624194E-2</v>
      </c>
      <c r="T44" s="24">
        <f t="shared" si="4"/>
        <v>1.8389596742414291E-2</v>
      </c>
      <c r="U44" s="24">
        <f t="shared" si="4"/>
        <v>0.28241166425850517</v>
      </c>
      <c r="V44" s="24">
        <f t="shared" si="4"/>
        <v>2.1279390516222251E-2</v>
      </c>
      <c r="W44" s="24"/>
      <c r="X44" s="24">
        <f t="shared" si="5"/>
        <v>7.8812557467489825E-4</v>
      </c>
      <c r="Y44" s="24">
        <f t="shared" si="5"/>
        <v>1.7864179692631026E-2</v>
      </c>
      <c r="Z44" s="24">
        <f t="shared" si="5"/>
        <v>7.7761723367923294E-2</v>
      </c>
      <c r="AA44" s="24">
        <f t="shared" si="5"/>
        <v>4.9783265466964405E-2</v>
      </c>
      <c r="AB44" s="24">
        <f t="shared" si="5"/>
        <v>1.9177722317089189E-2</v>
      </c>
      <c r="AC44" s="25">
        <f t="shared" si="6"/>
        <v>1</v>
      </c>
    </row>
    <row r="45" spans="1:30" s="22" customFormat="1" x14ac:dyDescent="0.25">
      <c r="A45" s="64" t="s">
        <v>76</v>
      </c>
      <c r="B45" s="24">
        <f t="shared" si="2"/>
        <v>0.15457455321419045</v>
      </c>
      <c r="C45" s="24">
        <f t="shared" si="2"/>
        <v>6.0016004267804748E-3</v>
      </c>
      <c r="D45" s="24">
        <f t="shared" si="2"/>
        <v>1.5204054414510537E-2</v>
      </c>
      <c r="E45" s="24">
        <f t="shared" si="2"/>
        <v>9.202453987730062E-3</v>
      </c>
      <c r="F45" s="24">
        <f t="shared" si="2"/>
        <v>0.21352360629501199</v>
      </c>
      <c r="G45" s="24">
        <f t="shared" si="2"/>
        <v>1.0002667377967457E-2</v>
      </c>
      <c r="H45" s="24">
        <f t="shared" si="2"/>
        <v>1.7738063483595627E-2</v>
      </c>
      <c r="I45" s="24"/>
      <c r="J45" s="24">
        <f t="shared" si="3"/>
        <v>5.7348626300346758E-3</v>
      </c>
      <c r="K45" s="24">
        <f t="shared" si="3"/>
        <v>2.6673779674579886E-4</v>
      </c>
      <c r="L45" s="24">
        <f t="shared" si="3"/>
        <v>8.0021339023739668E-4</v>
      </c>
      <c r="M45" s="24">
        <f t="shared" si="3"/>
        <v>2.667377967457989E-3</v>
      </c>
      <c r="N45" s="24">
        <f t="shared" si="3"/>
        <v>1.1069618564950654E-2</v>
      </c>
      <c r="O45" s="24">
        <f t="shared" si="3"/>
        <v>9.3358228861029611E-4</v>
      </c>
      <c r="P45" s="24">
        <f t="shared" si="3"/>
        <v>1.1202987463323552E-2</v>
      </c>
      <c r="Q45" s="24">
        <f t="shared" si="3"/>
        <v>2.1872499333155507E-2</v>
      </c>
      <c r="R45" s="24"/>
      <c r="S45" s="24">
        <f t="shared" si="4"/>
        <v>3.1341691117631368E-2</v>
      </c>
      <c r="T45" s="24">
        <f t="shared" si="4"/>
        <v>1.1469725260069352E-2</v>
      </c>
      <c r="U45" s="24">
        <f t="shared" si="4"/>
        <v>0.2819418511603094</v>
      </c>
      <c r="V45" s="24">
        <f t="shared" si="4"/>
        <v>1.7337956788476928E-2</v>
      </c>
      <c r="W45" s="24"/>
      <c r="X45" s="24">
        <f t="shared" si="5"/>
        <v>1.200320085356095E-3</v>
      </c>
      <c r="Y45" s="24">
        <f t="shared" si="5"/>
        <v>2.3339557215257403E-2</v>
      </c>
      <c r="Z45" s="24">
        <f t="shared" si="5"/>
        <v>8.2288610296078951E-2</v>
      </c>
      <c r="AA45" s="24">
        <f t="shared" si="5"/>
        <v>4.9213123499599894E-2</v>
      </c>
      <c r="AB45" s="24">
        <f t="shared" si="5"/>
        <v>2.1072285942918111E-2</v>
      </c>
      <c r="AC45" s="25">
        <f t="shared" si="6"/>
        <v>1</v>
      </c>
    </row>
    <row r="46" spans="1:30" s="22" customFormat="1" x14ac:dyDescent="0.25">
      <c r="A46" s="23" t="s">
        <v>77</v>
      </c>
      <c r="B46" s="24">
        <f t="shared" si="2"/>
        <v>0.15035024773620365</v>
      </c>
      <c r="C46" s="24">
        <f t="shared" si="2"/>
        <v>6.6632496155817527E-3</v>
      </c>
      <c r="D46" s="24">
        <f t="shared" si="2"/>
        <v>1.6230992653340166E-2</v>
      </c>
      <c r="E46" s="24">
        <f t="shared" si="2"/>
        <v>9.0551853750213563E-3</v>
      </c>
      <c r="F46" s="24">
        <f t="shared" si="2"/>
        <v>0.23663078763027506</v>
      </c>
      <c r="G46" s="24">
        <f t="shared" si="2"/>
        <v>1.0592858363232531E-2</v>
      </c>
      <c r="H46" s="24">
        <f t="shared" si="2"/>
        <v>1.9648043738253886E-2</v>
      </c>
      <c r="I46" s="24"/>
      <c r="J46" s="24">
        <f t="shared" si="3"/>
        <v>3.5879036391594054E-3</v>
      </c>
      <c r="K46" s="24">
        <f t="shared" si="3"/>
        <v>1.7085255424568598E-4</v>
      </c>
      <c r="L46" s="24">
        <f t="shared" si="3"/>
        <v>8.5426277122842992E-4</v>
      </c>
      <c r="M46" s="24">
        <f t="shared" si="3"/>
        <v>4.271313856142149E-3</v>
      </c>
      <c r="N46" s="24">
        <f t="shared" si="3"/>
        <v>1.3668204339654879E-2</v>
      </c>
      <c r="O46" s="24">
        <f t="shared" si="3"/>
        <v>8.5426277122842992E-4</v>
      </c>
      <c r="P46" s="24">
        <f t="shared" si="3"/>
        <v>1.1105416025969587E-2</v>
      </c>
      <c r="Q46" s="24">
        <f t="shared" si="3"/>
        <v>1.4180762002391935E-2</v>
      </c>
      <c r="R46" s="24"/>
      <c r="S46" s="24">
        <f t="shared" si="4"/>
        <v>3.1095164872714846E-2</v>
      </c>
      <c r="T46" s="24">
        <f t="shared" si="4"/>
        <v>9.0551853750213563E-3</v>
      </c>
      <c r="U46" s="24">
        <f t="shared" si="4"/>
        <v>0.27968563130018792</v>
      </c>
      <c r="V46" s="24">
        <f t="shared" si="4"/>
        <v>1.7256107978814283E-2</v>
      </c>
      <c r="W46" s="24"/>
      <c r="X46" s="24">
        <f t="shared" si="5"/>
        <v>8.5426277122842992E-4</v>
      </c>
      <c r="Y46" s="24">
        <f t="shared" si="5"/>
        <v>2.3065094823167605E-2</v>
      </c>
      <c r="Z46" s="24">
        <f t="shared" si="5"/>
        <v>7.2099777891679484E-2</v>
      </c>
      <c r="AA46" s="24">
        <f t="shared" si="5"/>
        <v>5.0059798393985992E-2</v>
      </c>
      <c r="AB46" s="24">
        <f t="shared" si="5"/>
        <v>1.8964633521271142E-2</v>
      </c>
      <c r="AC46" s="25">
        <f t="shared" si="6"/>
        <v>1</v>
      </c>
    </row>
    <row r="47" spans="1:30" s="22" customFormat="1" x14ac:dyDescent="0.25">
      <c r="A47" s="23" t="s">
        <v>95</v>
      </c>
      <c r="B47" s="24">
        <f t="shared" ref="B47:H52" si="7">B24/$AC24</f>
        <v>0.18296892980437285</v>
      </c>
      <c r="C47" s="24">
        <f t="shared" si="7"/>
        <v>4.6029919447640967E-3</v>
      </c>
      <c r="D47" s="24">
        <f t="shared" si="7"/>
        <v>1.0356731875719217E-2</v>
      </c>
      <c r="E47" s="24">
        <f t="shared" si="7"/>
        <v>1.2082853855005753E-2</v>
      </c>
      <c r="F47" s="24">
        <f t="shared" si="7"/>
        <v>0.2048331415420023</v>
      </c>
      <c r="G47" s="24">
        <f t="shared" si="7"/>
        <v>1.6685845799769849E-2</v>
      </c>
      <c r="H47" s="24">
        <f t="shared" si="7"/>
        <v>2.3590333716915997E-2</v>
      </c>
      <c r="I47" s="24">
        <f t="shared" ref="I47:I52" si="8">I24/$AC24</f>
        <v>2.7617951668584578E-2</v>
      </c>
      <c r="J47" s="24"/>
      <c r="K47" s="24"/>
      <c r="L47" s="24"/>
      <c r="M47" s="24"/>
      <c r="N47" s="24"/>
      <c r="O47" s="24"/>
      <c r="P47" s="24">
        <f t="shared" ref="P47:R52" si="9">P24/$AC24</f>
        <v>1.0932105868814729E-2</v>
      </c>
      <c r="Q47" s="24">
        <f t="shared" si="9"/>
        <v>1.8411967779056387E-2</v>
      </c>
      <c r="R47" s="24">
        <f t="shared" si="9"/>
        <v>1.3808975834292289E-2</v>
      </c>
      <c r="S47" s="24">
        <f t="shared" si="4"/>
        <v>3.1645569620253167E-2</v>
      </c>
      <c r="T47" s="24">
        <f t="shared" si="4"/>
        <v>9.2059838895281933E-3</v>
      </c>
      <c r="U47" s="24">
        <f t="shared" si="4"/>
        <v>0.2663981588032221</v>
      </c>
      <c r="V47" s="24">
        <f t="shared" si="4"/>
        <v>1.6685845799769849E-2</v>
      </c>
      <c r="W47" s="24"/>
      <c r="X47" s="24">
        <f>X24/$AC24</f>
        <v>5.7537399309551208E-4</v>
      </c>
      <c r="Y47" s="24">
        <f t="shared" ref="Y47:AB47" si="10">Y24/$AC24</f>
        <v>2.1864211737629459E-2</v>
      </c>
      <c r="Z47" s="24">
        <f t="shared" si="10"/>
        <v>5.7537399309551207E-2</v>
      </c>
      <c r="AA47" s="24">
        <f t="shared" si="10"/>
        <v>4.8331415420023012E-2</v>
      </c>
      <c r="AB47" s="24">
        <f t="shared" si="10"/>
        <v>2.1864211737629459E-2</v>
      </c>
      <c r="AC47" s="25">
        <f t="shared" si="6"/>
        <v>1</v>
      </c>
    </row>
    <row r="48" spans="1:30" s="22" customFormat="1" x14ac:dyDescent="0.25">
      <c r="A48" s="64" t="s">
        <v>96</v>
      </c>
      <c r="B48" s="24">
        <f t="shared" si="7"/>
        <v>0.14230242119689357</v>
      </c>
      <c r="C48" s="24">
        <f t="shared" si="7"/>
        <v>6.1671996345363175E-3</v>
      </c>
      <c r="D48" s="24">
        <f t="shared" si="7"/>
        <v>1.1420740063956145E-2</v>
      </c>
      <c r="E48" s="24">
        <f t="shared" si="7"/>
        <v>1.0735495660118775E-2</v>
      </c>
      <c r="F48" s="24">
        <f t="shared" si="7"/>
        <v>0.21767930561900412</v>
      </c>
      <c r="G48" s="24">
        <f t="shared" si="7"/>
        <v>1.4161717679305619E-2</v>
      </c>
      <c r="H48" s="24">
        <f t="shared" si="7"/>
        <v>2.6724531749657377E-2</v>
      </c>
      <c r="I48" s="24">
        <f t="shared" si="8"/>
        <v>2.9693924166285975E-2</v>
      </c>
      <c r="J48" s="10"/>
      <c r="K48" s="10"/>
      <c r="L48" s="10"/>
      <c r="M48" s="10"/>
      <c r="N48" s="10"/>
      <c r="O48" s="10"/>
      <c r="P48" s="24">
        <f t="shared" si="9"/>
        <v>1.3248058474189127E-2</v>
      </c>
      <c r="Q48" s="24">
        <f t="shared" si="9"/>
        <v>2.375513933302878E-2</v>
      </c>
      <c r="R48" s="24">
        <f t="shared" si="9"/>
        <v>2.9922338967565097E-2</v>
      </c>
      <c r="S48" s="24">
        <f t="shared" si="4"/>
        <v>2.5354042941982641E-2</v>
      </c>
      <c r="T48" s="24">
        <f t="shared" si="4"/>
        <v>1.2105984467793512E-2</v>
      </c>
      <c r="U48" s="24">
        <f t="shared" si="4"/>
        <v>0.25856555504796713</v>
      </c>
      <c r="V48" s="24">
        <f t="shared" si="4"/>
        <v>1.6217450890817726E-2</v>
      </c>
      <c r="W48" s="24"/>
      <c r="X48" s="24">
        <f t="shared" ref="X48:AA48" si="11">X25/$AC25</f>
        <v>1.5989036089538603E-3</v>
      </c>
      <c r="Y48" s="24">
        <f t="shared" si="11"/>
        <v>2.4211968935587025E-2</v>
      </c>
      <c r="Z48" s="24">
        <f t="shared" si="11"/>
        <v>7.5376884422110546E-2</v>
      </c>
      <c r="AA48" s="24">
        <f t="shared" si="11"/>
        <v>4.0201005025125629E-2</v>
      </c>
      <c r="AB48" s="24">
        <f>AB25/$AC25</f>
        <v>2.055733211512106E-2</v>
      </c>
      <c r="AC48" s="25">
        <f t="shared" si="6"/>
        <v>1</v>
      </c>
    </row>
    <row r="49" spans="1:30" s="126" customFormat="1" ht="14.45" customHeight="1" x14ac:dyDescent="0.2">
      <c r="A49" s="64" t="s">
        <v>97</v>
      </c>
      <c r="B49" s="24">
        <f t="shared" si="7"/>
        <v>0.16166338582677164</v>
      </c>
      <c r="C49" s="24">
        <f t="shared" si="7"/>
        <v>1.6732283464566931E-2</v>
      </c>
      <c r="D49" s="24">
        <f t="shared" si="7"/>
        <v>1.5009842519685039E-2</v>
      </c>
      <c r="E49" s="24">
        <f t="shared" si="7"/>
        <v>1.5255905511811024E-2</v>
      </c>
      <c r="F49" s="24">
        <f t="shared" si="7"/>
        <v>0.22613188976377951</v>
      </c>
      <c r="G49" s="24">
        <f t="shared" si="7"/>
        <v>1.2303149606299213E-2</v>
      </c>
      <c r="H49" s="24">
        <f t="shared" si="7"/>
        <v>2.6820866141732284E-2</v>
      </c>
      <c r="I49" s="24">
        <f t="shared" si="8"/>
        <v>3.5679133858267716E-2</v>
      </c>
      <c r="J49" s="10"/>
      <c r="K49" s="10"/>
      <c r="L49" s="10"/>
      <c r="M49" s="10"/>
      <c r="N49" s="10"/>
      <c r="O49" s="10"/>
      <c r="P49" s="24">
        <f t="shared" si="9"/>
        <v>1.2549212598425197E-2</v>
      </c>
      <c r="Q49" s="24">
        <f t="shared" si="9"/>
        <v>2.0669291338582679E-2</v>
      </c>
      <c r="R49" s="24">
        <f t="shared" si="9"/>
        <v>3.2480314960629919E-2</v>
      </c>
      <c r="S49" s="24">
        <f t="shared" si="4"/>
        <v>2.952755905511811E-2</v>
      </c>
      <c r="T49" s="24">
        <f t="shared" si="4"/>
        <v>1.4025590551181102E-2</v>
      </c>
      <c r="U49" s="24">
        <f t="shared" si="4"/>
        <v>0.17396653543307086</v>
      </c>
      <c r="V49" s="24">
        <f t="shared" si="4"/>
        <v>3.3956692913385829E-2</v>
      </c>
      <c r="W49" s="24"/>
      <c r="X49" s="24">
        <f t="shared" ref="X49:AA52" si="12">Y26/$AC26</f>
        <v>2.6574803149606301E-2</v>
      </c>
      <c r="Y49" s="24">
        <f t="shared" si="12"/>
        <v>6.4960629921259838E-2</v>
      </c>
      <c r="Z49" s="24">
        <f t="shared" si="12"/>
        <v>4.9458661417322837E-2</v>
      </c>
      <c r="AA49" s="24">
        <f t="shared" si="12"/>
        <v>2.8051181102362203E-2</v>
      </c>
      <c r="AB49" s="24">
        <f>AB26/$AC26</f>
        <v>2.8051181102362203E-2</v>
      </c>
      <c r="AC49" s="25">
        <f t="shared" si="6"/>
        <v>1</v>
      </c>
    </row>
    <row r="50" spans="1:30" s="126" customFormat="1" ht="14.45" customHeight="1" x14ac:dyDescent="0.2">
      <c r="A50" s="64" t="s">
        <v>98</v>
      </c>
      <c r="B50" s="24">
        <f t="shared" si="7"/>
        <v>0.15349264705882354</v>
      </c>
      <c r="C50" s="24">
        <f t="shared" si="7"/>
        <v>2.7022058823529413E-2</v>
      </c>
      <c r="D50" s="24">
        <f t="shared" si="7"/>
        <v>1.0477941176470587E-2</v>
      </c>
      <c r="E50" s="24">
        <f t="shared" si="7"/>
        <v>1.9117647058823531E-2</v>
      </c>
      <c r="F50" s="24">
        <f t="shared" si="7"/>
        <v>0.2832720588235294</v>
      </c>
      <c r="G50" s="24">
        <f t="shared" si="7"/>
        <v>8.2720588235294119E-3</v>
      </c>
      <c r="H50" s="24">
        <f t="shared" si="7"/>
        <v>2.6654411764705881E-2</v>
      </c>
      <c r="I50" s="24">
        <f t="shared" si="8"/>
        <v>2.6470588235294117E-2</v>
      </c>
      <c r="J50" s="10"/>
      <c r="K50" s="10"/>
      <c r="L50" s="10"/>
      <c r="M50" s="10"/>
      <c r="N50" s="10"/>
      <c r="O50" s="10"/>
      <c r="P50" s="24">
        <f t="shared" si="9"/>
        <v>1.636029411764706E-2</v>
      </c>
      <c r="Q50" s="24">
        <f t="shared" si="9"/>
        <v>2.9411764705882353E-2</v>
      </c>
      <c r="R50" s="24">
        <f t="shared" si="9"/>
        <v>3.6029411764705879E-2</v>
      </c>
      <c r="S50" s="24">
        <f t="shared" si="4"/>
        <v>3.7499999999999999E-2</v>
      </c>
      <c r="T50" s="24">
        <f t="shared" si="4"/>
        <v>9.7426470588235295E-3</v>
      </c>
      <c r="U50" s="24">
        <f t="shared" si="4"/>
        <v>0.10863970588235294</v>
      </c>
      <c r="V50" s="24">
        <f t="shared" si="4"/>
        <v>3.6764705882352942E-2</v>
      </c>
      <c r="W50" s="24"/>
      <c r="X50" s="24">
        <f t="shared" si="12"/>
        <v>3.5477941176470587E-2</v>
      </c>
      <c r="Y50" s="24">
        <f t="shared" si="12"/>
        <v>6.6911764705882351E-2</v>
      </c>
      <c r="Z50" s="24">
        <f t="shared" si="12"/>
        <v>4.2095588235294121E-2</v>
      </c>
      <c r="AA50" s="24">
        <f t="shared" si="12"/>
        <v>2.1323529411764706E-2</v>
      </c>
      <c r="AB50" s="24">
        <f>AB27/$AC27</f>
        <v>2.1323529411764706E-2</v>
      </c>
      <c r="AC50" s="25">
        <f t="shared" si="6"/>
        <v>1</v>
      </c>
    </row>
    <row r="51" spans="1:30" s="126" customFormat="1" ht="14.45" customHeight="1" x14ac:dyDescent="0.2">
      <c r="A51" s="64" t="s">
        <v>99</v>
      </c>
      <c r="B51" s="24">
        <f t="shared" si="7"/>
        <v>0.15422535211267605</v>
      </c>
      <c r="C51" s="24">
        <f t="shared" si="7"/>
        <v>3.1971830985915495E-2</v>
      </c>
      <c r="D51" s="24">
        <f t="shared" si="7"/>
        <v>1.2394366197183098E-2</v>
      </c>
      <c r="E51" s="24">
        <f t="shared" si="7"/>
        <v>1.563380281690141E-2</v>
      </c>
      <c r="F51" s="24">
        <f t="shared" si="7"/>
        <v>0.27492957746478874</v>
      </c>
      <c r="G51" s="24">
        <f t="shared" si="7"/>
        <v>6.4788732394366194E-3</v>
      </c>
      <c r="H51" s="24">
        <f t="shared" si="7"/>
        <v>2.8169014084507043E-2</v>
      </c>
      <c r="I51" s="24">
        <f t="shared" si="8"/>
        <v>2.3943661971830985E-2</v>
      </c>
      <c r="J51" s="10"/>
      <c r="K51" s="10"/>
      <c r="L51" s="10"/>
      <c r="M51" s="10"/>
      <c r="N51" s="10"/>
      <c r="O51" s="10"/>
      <c r="P51" s="24">
        <f t="shared" si="9"/>
        <v>2.2676056338028168E-2</v>
      </c>
      <c r="Q51" s="24">
        <f t="shared" si="9"/>
        <v>2.4366197183098591E-2</v>
      </c>
      <c r="R51" s="24">
        <f t="shared" si="9"/>
        <v>2.8591549295774649E-2</v>
      </c>
      <c r="S51" s="24">
        <f t="shared" si="4"/>
        <v>4.5633802816901409E-2</v>
      </c>
      <c r="T51" s="24">
        <f t="shared" si="4"/>
        <v>9.8591549295774655E-3</v>
      </c>
      <c r="U51" s="24">
        <f t="shared" si="4"/>
        <v>0.10450704225352113</v>
      </c>
      <c r="V51" s="24">
        <f t="shared" si="4"/>
        <v>4.4366197183098595E-2</v>
      </c>
      <c r="W51" s="24"/>
      <c r="X51" s="24">
        <f t="shared" si="12"/>
        <v>2.6338028169014083E-2</v>
      </c>
      <c r="Y51" s="24">
        <f t="shared" si="12"/>
        <v>6.5774647887323942E-2</v>
      </c>
      <c r="Z51" s="24">
        <f t="shared" si="12"/>
        <v>5.253521126760563E-2</v>
      </c>
      <c r="AA51" s="24">
        <f t="shared" si="12"/>
        <v>1.9718309859154931E-2</v>
      </c>
      <c r="AB51" s="24">
        <f>AB28/$AC28</f>
        <v>1.9718309859154931E-2</v>
      </c>
      <c r="AC51" s="25">
        <f t="shared" si="6"/>
        <v>1</v>
      </c>
    </row>
    <row r="52" spans="1:30" s="126" customFormat="1" ht="14.45" customHeight="1" x14ac:dyDescent="0.2">
      <c r="A52" s="64" t="s">
        <v>479</v>
      </c>
      <c r="B52" s="24">
        <f t="shared" si="7"/>
        <v>0.16567553468961921</v>
      </c>
      <c r="C52" s="24">
        <f t="shared" si="7"/>
        <v>3.6828377673448098E-2</v>
      </c>
      <c r="D52" s="24">
        <f t="shared" si="7"/>
        <v>1.1058946270213876E-2</v>
      </c>
      <c r="E52" s="24">
        <f t="shared" si="7"/>
        <v>2.1178925404277515E-2</v>
      </c>
      <c r="F52" s="24">
        <f t="shared" si="7"/>
        <v>0.24632237871674492</v>
      </c>
      <c r="G52" s="24">
        <f t="shared" si="7"/>
        <v>7.9290558163797598E-3</v>
      </c>
      <c r="H52" s="24">
        <f t="shared" si="7"/>
        <v>2.4830464267083987E-2</v>
      </c>
      <c r="I52" s="24">
        <f t="shared" si="8"/>
        <v>2.7543035993740219E-2</v>
      </c>
      <c r="J52" s="10"/>
      <c r="K52" s="10"/>
      <c r="L52" s="10"/>
      <c r="M52" s="10"/>
      <c r="N52" s="10"/>
      <c r="O52" s="10"/>
      <c r="P52" s="24">
        <f t="shared" si="9"/>
        <v>2.7647365675534691E-2</v>
      </c>
      <c r="Q52" s="24">
        <f t="shared" si="9"/>
        <v>2.2952529994783515E-2</v>
      </c>
      <c r="R52" s="24">
        <f t="shared" si="9"/>
        <v>2.5769431403234219E-2</v>
      </c>
      <c r="S52" s="24">
        <f t="shared" si="4"/>
        <v>4.4444444444444446E-2</v>
      </c>
      <c r="T52" s="24">
        <f t="shared" si="4"/>
        <v>9.2853416797078776E-3</v>
      </c>
      <c r="U52" s="24">
        <f t="shared" si="4"/>
        <v>0.10996348461137194</v>
      </c>
      <c r="V52" s="24">
        <f t="shared" si="4"/>
        <v>4.9243609806990087E-2</v>
      </c>
      <c r="W52" s="24"/>
      <c r="X52" s="24">
        <f t="shared" si="12"/>
        <v>2.3369848721961399E-2</v>
      </c>
      <c r="Y52" s="24">
        <f t="shared" si="12"/>
        <v>7.0213875847678658E-2</v>
      </c>
      <c r="Z52" s="24">
        <f t="shared" si="12"/>
        <v>5.3312467396974442E-2</v>
      </c>
      <c r="AA52" s="24">
        <f t="shared" si="12"/>
        <v>1.7840375586854459E-2</v>
      </c>
      <c r="AB52" s="24">
        <f>AB29/$AC29</f>
        <v>1.7840375586854459E-2</v>
      </c>
      <c r="AC52" s="25">
        <f t="shared" si="6"/>
        <v>1</v>
      </c>
    </row>
    <row r="53" spans="1:30" s="22" customFormat="1" x14ac:dyDescent="0.25">
      <c r="A53" s="209" t="s">
        <v>101</v>
      </c>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10"/>
    </row>
    <row r="54" spans="1:30" s="22" customFormat="1" x14ac:dyDescent="0.25">
      <c r="A54" s="64" t="s">
        <v>61</v>
      </c>
      <c r="B54" s="24">
        <v>-3.8325421701623091E-3</v>
      </c>
      <c r="C54" s="24"/>
      <c r="D54" s="24">
        <v>-3.4450928792339394E-3</v>
      </c>
      <c r="E54" s="24">
        <v>-2.7505998806932885E-4</v>
      </c>
      <c r="F54" s="24">
        <v>2.2954269231512947E-3</v>
      </c>
      <c r="G54" s="24">
        <v>-7.5370007006666032E-4</v>
      </c>
      <c r="H54" s="24">
        <v>7.5604306347503824E-4</v>
      </c>
      <c r="I54" s="24"/>
      <c r="J54" s="24">
        <v>-2.9599816725848962E-4</v>
      </c>
      <c r="K54" s="24">
        <v>0</v>
      </c>
      <c r="L54" s="24">
        <v>4.9818362225293317E-3</v>
      </c>
      <c r="M54" s="24">
        <v>4.4009969994808218E-3</v>
      </c>
      <c r="N54" s="24">
        <v>5.8707976739654014E-3</v>
      </c>
      <c r="O54" s="24">
        <v>-5.1486350389829479E-4</v>
      </c>
      <c r="P54" s="24">
        <v>1.0158178088325656E-3</v>
      </c>
      <c r="Q54" s="24">
        <v>9.0618059346907545E-4</v>
      </c>
      <c r="R54" s="24"/>
      <c r="S54" s="24">
        <v>-4.5016713352979826E-3</v>
      </c>
      <c r="T54" s="24">
        <v>-2.8665966495938066E-3</v>
      </c>
      <c r="U54" s="24">
        <v>-1.1165404921327504E-2</v>
      </c>
      <c r="V54" s="24"/>
      <c r="W54" s="24">
        <v>9.6008803704756007E-3</v>
      </c>
      <c r="X54" s="24">
        <v>1.3057539455265188E-4</v>
      </c>
      <c r="Y54" s="24"/>
      <c r="Z54" s="24">
        <v>1.6833105976195306E-3</v>
      </c>
      <c r="AA54" s="24">
        <v>6.4796040564282092E-3</v>
      </c>
      <c r="AB54" s="24">
        <v>-1.0470540019071217E-2</v>
      </c>
      <c r="AC54" s="25">
        <v>0</v>
      </c>
      <c r="AD54" s="10"/>
    </row>
    <row r="55" spans="1:30" s="22" customFormat="1" x14ac:dyDescent="0.25">
      <c r="A55" s="64" t="s">
        <v>62</v>
      </c>
      <c r="B55" s="24">
        <v>3.370345866479163E-3</v>
      </c>
      <c r="C55" s="24"/>
      <c r="D55" s="24">
        <v>8.8721805457895805E-4</v>
      </c>
      <c r="E55" s="24">
        <v>-3.1117470465408647E-3</v>
      </c>
      <c r="F55" s="24">
        <v>-1.0688919090925952E-4</v>
      </c>
      <c r="G55" s="24">
        <v>-6.1577742371869866E-4</v>
      </c>
      <c r="H55" s="24">
        <v>-1.4800816588094508E-3</v>
      </c>
      <c r="I55" s="24"/>
      <c r="J55" s="24">
        <v>-3.3602738579129152E-4</v>
      </c>
      <c r="K55" s="24">
        <v>2.9133284777858702E-4</v>
      </c>
      <c r="L55" s="24">
        <v>-4.4284103663630161E-3</v>
      </c>
      <c r="M55" s="24">
        <v>-5.5572307264247292E-4</v>
      </c>
      <c r="N55" s="24">
        <v>-3.3841948782577583E-4</v>
      </c>
      <c r="O55" s="24">
        <v>-5.4388846257713748E-5</v>
      </c>
      <c r="P55" s="24">
        <v>-2.3834149270943964E-3</v>
      </c>
      <c r="Q55" s="24">
        <v>-3.2110822310254389E-3</v>
      </c>
      <c r="R55" s="24"/>
      <c r="S55" s="24">
        <v>-1.2697025798820427E-3</v>
      </c>
      <c r="T55" s="24">
        <v>8.5838693005808354E-4</v>
      </c>
      <c r="U55" s="24">
        <v>-8.4088681517421882E-4</v>
      </c>
      <c r="V55" s="24"/>
      <c r="W55" s="24">
        <v>1.3292911005620814E-2</v>
      </c>
      <c r="X55" s="24">
        <v>-3.4572169403630077E-4</v>
      </c>
      <c r="Y55" s="24"/>
      <c r="Z55" s="24">
        <v>-5.9282583419837387E-3</v>
      </c>
      <c r="AA55" s="24">
        <v>2.8945693618312451E-3</v>
      </c>
      <c r="AB55" s="24">
        <v>3.4117670017078314E-3</v>
      </c>
      <c r="AC55" s="25">
        <v>0</v>
      </c>
      <c r="AD55" s="10"/>
    </row>
    <row r="56" spans="1:30" s="22" customFormat="1" x14ac:dyDescent="0.25">
      <c r="A56" s="64" t="s">
        <v>63</v>
      </c>
      <c r="B56" s="24">
        <v>4.4097027327108518E-4</v>
      </c>
      <c r="C56" s="24"/>
      <c r="D56" s="24">
        <v>-1.9294445461707221E-3</v>
      </c>
      <c r="E56" s="24">
        <v>-5.5986920487206132E-4</v>
      </c>
      <c r="F56" s="24">
        <v>1.5458268817688914E-2</v>
      </c>
      <c r="G56" s="24">
        <v>-1.856705881883294E-4</v>
      </c>
      <c r="H56" s="24">
        <v>-3.2990829192408545E-4</v>
      </c>
      <c r="I56" s="24"/>
      <c r="J56" s="24">
        <v>1.2895670127005866E-3</v>
      </c>
      <c r="K56" s="24">
        <v>-2.9133284777858702E-4</v>
      </c>
      <c r="L56" s="24">
        <v>-1.6194753046246727E-3</v>
      </c>
      <c r="M56" s="24">
        <v>-5.02409441991283E-3</v>
      </c>
      <c r="N56" s="24">
        <v>4.5241053979463638E-3</v>
      </c>
      <c r="O56" s="24">
        <v>1.4138026342868255E-4</v>
      </c>
      <c r="P56" s="24">
        <v>-7.1125050937550366E-4</v>
      </c>
      <c r="Q56" s="24">
        <v>6.3663349829798481E-3</v>
      </c>
      <c r="R56" s="24"/>
      <c r="S56" s="24">
        <v>-9.942715675549843E-3</v>
      </c>
      <c r="T56" s="24">
        <v>9.8518658822573449E-5</v>
      </c>
      <c r="U56" s="24">
        <v>3.4308823534046351E-3</v>
      </c>
      <c r="V56" s="24"/>
      <c r="W56" s="24">
        <v>-1.7926656020600534E-3</v>
      </c>
      <c r="X56" s="24">
        <v>0</v>
      </c>
      <c r="Y56" s="24"/>
      <c r="Z56" s="24">
        <v>-1.2286993320418105E-3</v>
      </c>
      <c r="AA56" s="24">
        <v>-5.5784378394851813E-3</v>
      </c>
      <c r="AB56" s="24">
        <v>-2.5564635982590206E-3</v>
      </c>
      <c r="AC56" s="25">
        <v>0</v>
      </c>
      <c r="AD56" s="10"/>
    </row>
    <row r="57" spans="1:30" s="22" customFormat="1" x14ac:dyDescent="0.25">
      <c r="A57" s="64" t="s">
        <v>64</v>
      </c>
      <c r="B57" s="24">
        <v>-4.461762916749365E-3</v>
      </c>
      <c r="C57" s="24">
        <v>1.0991853097116255E-2</v>
      </c>
      <c r="D57" s="24">
        <v>1.0791994439993714E-3</v>
      </c>
      <c r="E57" s="24">
        <v>1.9496244643708721E-3</v>
      </c>
      <c r="F57" s="24">
        <v>8.7874205025586238E-3</v>
      </c>
      <c r="G57" s="24">
        <v>2.8150879912477765E-3</v>
      </c>
      <c r="H57" s="24">
        <v>9.813069390832492E-3</v>
      </c>
      <c r="I57" s="24"/>
      <c r="J57" s="24">
        <v>4.2275281975571229E-4</v>
      </c>
      <c r="K57" s="24">
        <v>1.2931591878960301E-4</v>
      </c>
      <c r="L57" s="24">
        <v>-4.9745500564239275E-5</v>
      </c>
      <c r="M57" s="24">
        <v>1.1936495345363698E-3</v>
      </c>
      <c r="N57" s="24">
        <v>-7.3512546581849005E-3</v>
      </c>
      <c r="O57" s="24">
        <v>-4.4765354838460585E-5</v>
      </c>
      <c r="P57" s="24">
        <v>-1.8602243203122287E-3</v>
      </c>
      <c r="Q57" s="24">
        <v>-5.1743154523906099E-4</v>
      </c>
      <c r="R57" s="24"/>
      <c r="S57" s="24">
        <v>2.8346914862207861E-3</v>
      </c>
      <c r="T57" s="24">
        <v>4.1279252830415426E-4</v>
      </c>
      <c r="U57" s="24">
        <v>3.3337655055298371E-2</v>
      </c>
      <c r="V57" s="24">
        <v>1.9268071899650848E-2</v>
      </c>
      <c r="W57" s="24">
        <v>-9.2744843502091445E-2</v>
      </c>
      <c r="X57" s="24">
        <v>1.681106944264839E-3</v>
      </c>
      <c r="Y57" s="24">
        <v>2.715634294581663E-2</v>
      </c>
      <c r="Z57" s="24">
        <v>-7.142834626949493E-3</v>
      </c>
      <c r="AA57" s="24">
        <v>-4.0787393494127952E-3</v>
      </c>
      <c r="AB57" s="24">
        <v>-3.6210322484207108E-3</v>
      </c>
      <c r="AC57" s="25">
        <v>0</v>
      </c>
      <c r="AD57" s="10"/>
    </row>
    <row r="58" spans="1:30" s="22" customFormat="1" x14ac:dyDescent="0.25">
      <c r="A58" s="64" t="s">
        <v>65</v>
      </c>
      <c r="B58" s="24">
        <v>2.3189487550123455E-3</v>
      </c>
      <c r="C58" s="24">
        <v>-2.0079229440098396E-3</v>
      </c>
      <c r="D58" s="24">
        <v>-7.968563746849136E-4</v>
      </c>
      <c r="E58" s="24">
        <v>-6.8837041472349925E-4</v>
      </c>
      <c r="F58" s="24">
        <v>1.3451686334069429E-2</v>
      </c>
      <c r="G58" s="24">
        <v>-6.5356654793044706E-4</v>
      </c>
      <c r="H58" s="24">
        <v>-1.433667323369435E-3</v>
      </c>
      <c r="I58" s="24"/>
      <c r="J58" s="24">
        <v>-1.8216805312978E-4</v>
      </c>
      <c r="K58" s="24">
        <v>-1.2931591878960301E-4</v>
      </c>
      <c r="L58" s="24">
        <v>-1.6269621416234621E-4</v>
      </c>
      <c r="M58" s="24">
        <v>5.7662987596324034E-3</v>
      </c>
      <c r="N58" s="24">
        <v>4.4786375027389413E-3</v>
      </c>
      <c r="O58" s="24">
        <v>-1.3487930135172685E-4</v>
      </c>
      <c r="P58" s="24">
        <v>2.5445275550165757E-3</v>
      </c>
      <c r="Q58" s="24">
        <v>-1.094497341758538E-3</v>
      </c>
      <c r="R58" s="24"/>
      <c r="S58" s="24">
        <v>-7.748646506746254E-4</v>
      </c>
      <c r="T58" s="24">
        <v>5.7093068141504119E-3</v>
      </c>
      <c r="U58" s="24">
        <v>-1.1550662149701824E-2</v>
      </c>
      <c r="V58" s="24">
        <v>8.5087027420718137E-4</v>
      </c>
      <c r="W58" s="24"/>
      <c r="X58" s="24">
        <v>-3.6161986653805147E-5</v>
      </c>
      <c r="Y58" s="24">
        <v>2.452666291181977E-3</v>
      </c>
      <c r="Z58" s="24">
        <v>-1.3396592483814529E-2</v>
      </c>
      <c r="AA58" s="24">
        <v>6.267804971828092E-4</v>
      </c>
      <c r="AB58" s="24">
        <v>-5.1575010784371648E-3</v>
      </c>
      <c r="AC58" s="25">
        <v>0</v>
      </c>
      <c r="AD58" s="10"/>
    </row>
    <row r="59" spans="1:30" s="22" customFormat="1" x14ac:dyDescent="0.25">
      <c r="A59" s="64" t="s">
        <v>66</v>
      </c>
      <c r="B59" s="24">
        <f t="shared" ref="B59:Q64" si="13">B37-B36</f>
        <v>4.8772236222403703E-3</v>
      </c>
      <c r="C59" s="24">
        <f t="shared" si="13"/>
        <v>5.1705272593594396E-3</v>
      </c>
      <c r="D59" s="24">
        <f t="shared" si="13"/>
        <v>7.8459547742727731E-3</v>
      </c>
      <c r="E59" s="24">
        <f t="shared" si="13"/>
        <v>-1.2495058582330867E-3</v>
      </c>
      <c r="F59" s="24">
        <f t="shared" si="13"/>
        <v>-9.8582323334950872E-3</v>
      </c>
      <c r="G59" s="24">
        <f t="shared" si="13"/>
        <v>5.5952040291363681E-3</v>
      </c>
      <c r="H59" s="24">
        <f t="shared" si="13"/>
        <v>1.3839897156297989E-3</v>
      </c>
      <c r="I59" s="24"/>
      <c r="J59" s="24">
        <f t="shared" ref="J59:Q63" si="14">J37-J36</f>
        <v>3.2741163412937629E-4</v>
      </c>
      <c r="K59" s="24">
        <f t="shared" si="14"/>
        <v>1.2416190712689348E-4</v>
      </c>
      <c r="L59" s="24">
        <f t="shared" si="14"/>
        <v>-2.8467844579771039E-5</v>
      </c>
      <c r="M59" s="24">
        <f t="shared" si="14"/>
        <v>-7.7154143103581388E-3</v>
      </c>
      <c r="N59" s="24">
        <f t="shared" si="14"/>
        <v>-7.0621621151998118E-3</v>
      </c>
      <c r="O59" s="24">
        <f t="shared" si="14"/>
        <v>8.6438870912495906E-4</v>
      </c>
      <c r="P59" s="24">
        <f t="shared" si="14"/>
        <v>-1.9944773009944478E-3</v>
      </c>
      <c r="Q59" s="24">
        <f t="shared" si="14"/>
        <v>-5.8173694762680139E-3</v>
      </c>
      <c r="R59" s="24"/>
      <c r="S59" s="24">
        <f t="shared" ref="S59:AC74" si="15">S37-S36</f>
        <v>-5.8062462787169811E-3</v>
      </c>
      <c r="T59" s="24">
        <f t="shared" si="15"/>
        <v>-3.6805529523747105E-3</v>
      </c>
      <c r="U59" s="24">
        <f t="shared" si="15"/>
        <v>1.4756634021129228E-2</v>
      </c>
      <c r="V59" s="24">
        <f t="shared" si="15"/>
        <v>-1.1221703834433279E-3</v>
      </c>
      <c r="W59" s="24"/>
      <c r="X59" s="24">
        <f t="shared" ref="X59:AC69" si="16">X37-X36</f>
        <v>1.2107789063075158E-3</v>
      </c>
      <c r="Y59" s="24">
        <f t="shared" si="16"/>
        <v>6.8649610196340125E-4</v>
      </c>
      <c r="Z59" s="24">
        <f t="shared" si="16"/>
        <v>3.7708896556493676E-3</v>
      </c>
      <c r="AA59" s="24">
        <f t="shared" si="16"/>
        <v>-4.0996209911831061E-3</v>
      </c>
      <c r="AB59" s="24">
        <f t="shared" si="16"/>
        <v>1.8205595087769713E-3</v>
      </c>
      <c r="AC59" s="25">
        <f t="shared" si="16"/>
        <v>0</v>
      </c>
      <c r="AD59" s="10"/>
    </row>
    <row r="60" spans="1:30" s="22" customFormat="1" x14ac:dyDescent="0.25">
      <c r="A60" s="64" t="s">
        <v>69</v>
      </c>
      <c r="B60" s="24">
        <f t="shared" si="13"/>
        <v>1.6354664580687475E-2</v>
      </c>
      <c r="C60" s="24">
        <f t="shared" si="13"/>
        <v>-4.5582727547955476E-4</v>
      </c>
      <c r="D60" s="24">
        <f t="shared" si="13"/>
        <v>-7.188991677627276E-3</v>
      </c>
      <c r="E60" s="24">
        <f t="shared" si="13"/>
        <v>-3.0580754810725398E-4</v>
      </c>
      <c r="F60" s="24">
        <f t="shared" si="13"/>
        <v>-9.9268147272142671E-3</v>
      </c>
      <c r="G60" s="24">
        <f t="shared" si="13"/>
        <v>-4.0526771865843619E-3</v>
      </c>
      <c r="H60" s="24">
        <f t="shared" si="13"/>
        <v>3.9121723482632795E-3</v>
      </c>
      <c r="I60" s="24"/>
      <c r="J60" s="24">
        <f t="shared" si="14"/>
        <v>-1.5403767274884995E-3</v>
      </c>
      <c r="K60" s="24">
        <f t="shared" si="14"/>
        <v>-2.4896471351630429E-5</v>
      </c>
      <c r="L60" s="24">
        <f t="shared" si="14"/>
        <v>9.9169300885885471E-4</v>
      </c>
      <c r="M60" s="24">
        <f t="shared" si="14"/>
        <v>-8.975547671837298E-4</v>
      </c>
      <c r="N60" s="24">
        <f t="shared" si="14"/>
        <v>9.3100477869280038E-4</v>
      </c>
      <c r="O60" s="24">
        <f t="shared" si="14"/>
        <v>-4.2259911371519986E-4</v>
      </c>
      <c r="P60" s="24">
        <f t="shared" si="14"/>
        <v>6.3769476620463214E-4</v>
      </c>
      <c r="Q60" s="24">
        <f t="shared" si="14"/>
        <v>-8.1110731665881217E-4</v>
      </c>
      <c r="R60" s="24"/>
      <c r="S60" s="24">
        <f t="shared" si="15"/>
        <v>-1.8743838431465112E-3</v>
      </c>
      <c r="T60" s="24">
        <f t="shared" si="15"/>
        <v>-4.513409806419337E-4</v>
      </c>
      <c r="U60" s="24">
        <f t="shared" si="15"/>
        <v>8.6629860315018403E-4</v>
      </c>
      <c r="V60" s="24">
        <f t="shared" si="15"/>
        <v>3.8342784378957995E-3</v>
      </c>
      <c r="W60" s="24"/>
      <c r="X60" s="24">
        <f t="shared" si="16"/>
        <v>-1.7555709798644731E-4</v>
      </c>
      <c r="Y60" s="24">
        <f t="shared" si="16"/>
        <v>3.8518045677284792E-3</v>
      </c>
      <c r="Z60" s="24">
        <f t="shared" si="16"/>
        <v>-5.6280815237665927E-3</v>
      </c>
      <c r="AA60" s="24">
        <f t="shared" si="16"/>
        <v>4.6295851227364029E-3</v>
      </c>
      <c r="AB60" s="24">
        <f t="shared" si="16"/>
        <v>-2.2531799572658232E-3</v>
      </c>
      <c r="AC60" s="25">
        <f t="shared" si="16"/>
        <v>0</v>
      </c>
      <c r="AD60" s="10"/>
    </row>
    <row r="61" spans="1:30" s="22" customFormat="1" x14ac:dyDescent="0.25">
      <c r="A61" s="64" t="s">
        <v>70</v>
      </c>
      <c r="B61" s="24">
        <f t="shared" si="13"/>
        <v>-3.9314433039896457E-3</v>
      </c>
      <c r="C61" s="24">
        <f t="shared" si="13"/>
        <v>-3.432799144982842E-3</v>
      </c>
      <c r="D61" s="24">
        <f t="shared" si="13"/>
        <v>6.4611136290392106E-3</v>
      </c>
      <c r="E61" s="24">
        <f t="shared" si="13"/>
        <v>-3.3574114766633557E-3</v>
      </c>
      <c r="F61" s="24">
        <f t="shared" si="13"/>
        <v>2.1335139204809839E-2</v>
      </c>
      <c r="G61" s="24">
        <f t="shared" si="13"/>
        <v>-1.7993281529948323E-3</v>
      </c>
      <c r="H61" s="24">
        <f t="shared" si="13"/>
        <v>-4.9628427183686166E-4</v>
      </c>
      <c r="I61" s="24"/>
      <c r="J61" s="24">
        <f t="shared" si="14"/>
        <v>3.2167407478156341E-4</v>
      </c>
      <c r="K61" s="24">
        <f t="shared" si="14"/>
        <v>1.1685732195112555E-4</v>
      </c>
      <c r="L61" s="24">
        <f t="shared" si="14"/>
        <v>-1.2929607268864392E-3</v>
      </c>
      <c r="M61" s="24">
        <f t="shared" si="14"/>
        <v>5.0311507251783096E-3</v>
      </c>
      <c r="N61" s="24">
        <f t="shared" si="14"/>
        <v>-4.210575049153233E-3</v>
      </c>
      <c r="O61" s="24">
        <f t="shared" si="14"/>
        <v>-4.6489777247675544E-5</v>
      </c>
      <c r="P61" s="24">
        <f t="shared" si="14"/>
        <v>-1.5027761498131887E-3</v>
      </c>
      <c r="Q61" s="24">
        <f t="shared" si="14"/>
        <v>4.2351393292402659E-4</v>
      </c>
      <c r="R61" s="24"/>
      <c r="S61" s="24">
        <f t="shared" si="15"/>
        <v>5.1029342021836899E-4</v>
      </c>
      <c r="T61" s="24">
        <f t="shared" si="15"/>
        <v>1.6587861452654722E-4</v>
      </c>
      <c r="U61" s="24">
        <f t="shared" si="15"/>
        <v>4.7364437246931734E-3</v>
      </c>
      <c r="V61" s="24">
        <f t="shared" si="15"/>
        <v>-1.6510199711244206E-3</v>
      </c>
      <c r="W61" s="24"/>
      <c r="X61" s="24">
        <f t="shared" si="16"/>
        <v>-8.6693673215439224E-5</v>
      </c>
      <c r="Y61" s="24">
        <f t="shared" si="16"/>
        <v>-2.809510036364142E-3</v>
      </c>
      <c r="Z61" s="24">
        <f t="shared" si="16"/>
        <v>-3.9603197415417207E-3</v>
      </c>
      <c r="AA61" s="24">
        <f t="shared" si="16"/>
        <v>-6.9798597360298878E-3</v>
      </c>
      <c r="AB61" s="24">
        <f t="shared" si="16"/>
        <v>-3.5445934362784773E-3</v>
      </c>
      <c r="AC61" s="25">
        <f t="shared" si="16"/>
        <v>0</v>
      </c>
      <c r="AD61" s="10"/>
    </row>
    <row r="62" spans="1:30" s="22" customFormat="1" x14ac:dyDescent="0.25">
      <c r="A62" s="64" t="s">
        <v>71</v>
      </c>
      <c r="B62" s="24">
        <f t="shared" si="13"/>
        <v>8.5528427911087807E-3</v>
      </c>
      <c r="C62" s="24">
        <f t="shared" si="13"/>
        <v>4.8520461620297373E-3</v>
      </c>
      <c r="D62" s="24">
        <f t="shared" si="13"/>
        <v>-5.1033211412131567E-3</v>
      </c>
      <c r="E62" s="24">
        <f t="shared" si="13"/>
        <v>2.0304092191538916E-3</v>
      </c>
      <c r="F62" s="24">
        <f t="shared" si="13"/>
        <v>-1.4983882872112664E-2</v>
      </c>
      <c r="G62" s="24">
        <f t="shared" si="13"/>
        <v>1.7741418705272743E-3</v>
      </c>
      <c r="H62" s="24">
        <f t="shared" si="13"/>
        <v>1.8500784373211877E-3</v>
      </c>
      <c r="I62" s="24"/>
      <c r="J62" s="24">
        <f t="shared" si="14"/>
        <v>4.95809688409201E-4</v>
      </c>
      <c r="K62" s="24">
        <f t="shared" si="14"/>
        <v>1.0103550424633579E-4</v>
      </c>
      <c r="L62" s="24">
        <f t="shared" si="14"/>
        <v>-3.429198022345389E-4</v>
      </c>
      <c r="M62" s="24">
        <f t="shared" si="14"/>
        <v>-4.8811664130840012E-3</v>
      </c>
      <c r="N62" s="24">
        <f t="shared" si="14"/>
        <v>1.9603903808990651E-4</v>
      </c>
      <c r="O62" s="24">
        <f t="shared" si="14"/>
        <v>9.1667671423857839E-5</v>
      </c>
      <c r="P62" s="24">
        <f t="shared" si="14"/>
        <v>-1.0799511858225492E-3</v>
      </c>
      <c r="Q62" s="24">
        <f t="shared" si="14"/>
        <v>-2.3593001205274508E-3</v>
      </c>
      <c r="R62" s="24"/>
      <c r="S62" s="24">
        <f t="shared" si="15"/>
        <v>-8.5405617907622355E-3</v>
      </c>
      <c r="T62" s="24">
        <f t="shared" si="15"/>
        <v>4.5017691837736431E-3</v>
      </c>
      <c r="U62" s="24">
        <f t="shared" si="15"/>
        <v>2.249934099580933E-2</v>
      </c>
      <c r="V62" s="24">
        <f t="shared" si="15"/>
        <v>-1.4104985942195933E-3</v>
      </c>
      <c r="W62" s="24"/>
      <c r="X62" s="24">
        <f t="shared" si="16"/>
        <v>-1.4305594654833403E-3</v>
      </c>
      <c r="Y62" s="24">
        <f t="shared" si="16"/>
        <v>-2.5821174514660018E-3</v>
      </c>
      <c r="Z62" s="24">
        <f t="shared" si="16"/>
        <v>-5.7115905202375639E-3</v>
      </c>
      <c r="AA62" s="24">
        <f t="shared" si="16"/>
        <v>4.3120591449320733E-4</v>
      </c>
      <c r="AB62" s="24">
        <f t="shared" si="16"/>
        <v>1.049482880776758E-3</v>
      </c>
      <c r="AC62" s="25">
        <f t="shared" si="16"/>
        <v>0</v>
      </c>
      <c r="AD62" s="10"/>
    </row>
    <row r="63" spans="1:30" s="22" customFormat="1" x14ac:dyDescent="0.25">
      <c r="A63" s="64" t="s">
        <v>72</v>
      </c>
      <c r="B63" s="24">
        <f t="shared" si="13"/>
        <v>7.3027391909485373E-3</v>
      </c>
      <c r="C63" s="24">
        <f t="shared" si="13"/>
        <v>-6.379548209814857E-3</v>
      </c>
      <c r="D63" s="24">
        <f t="shared" si="13"/>
        <v>-3.1386291397904088E-3</v>
      </c>
      <c r="E63" s="24">
        <f t="shared" si="13"/>
        <v>-1.9253488266321225E-3</v>
      </c>
      <c r="F63" s="24">
        <f t="shared" si="13"/>
        <v>-1.56196584262972E-2</v>
      </c>
      <c r="G63" s="24">
        <f t="shared" si="13"/>
        <v>-5.6516989784143046E-5</v>
      </c>
      <c r="H63" s="24">
        <f t="shared" si="13"/>
        <v>-1.6865246817135485E-3</v>
      </c>
      <c r="I63" s="24"/>
      <c r="J63" s="24">
        <f t="shared" si="14"/>
        <v>-1.051043902716569E-3</v>
      </c>
      <c r="K63" s="24">
        <f t="shared" si="14"/>
        <v>-7.7751989528386349E-5</v>
      </c>
      <c r="L63" s="24">
        <f t="shared" si="14"/>
        <v>-4.8664595659409128E-4</v>
      </c>
      <c r="M63" s="24">
        <f t="shared" si="14"/>
        <v>-1.6389420839552924E-3</v>
      </c>
      <c r="N63" s="24">
        <f t="shared" si="14"/>
        <v>-4.0492537593352692E-3</v>
      </c>
      <c r="O63" s="24">
        <f t="shared" si="14"/>
        <v>-2.6122339971434755E-4</v>
      </c>
      <c r="P63" s="24">
        <f t="shared" si="14"/>
        <v>4.4857987838748704E-4</v>
      </c>
      <c r="Q63" s="24">
        <f t="shared" si="14"/>
        <v>-1.7894600142044186E-3</v>
      </c>
      <c r="R63" s="24"/>
      <c r="S63" s="24">
        <f t="shared" si="15"/>
        <v>2.763663083519885E-3</v>
      </c>
      <c r="T63" s="24">
        <f t="shared" si="15"/>
        <v>8.4530231818619791E-3</v>
      </c>
      <c r="U63" s="24">
        <f t="shared" si="15"/>
        <v>1.9026471186218696E-2</v>
      </c>
      <c r="V63" s="24">
        <f t="shared" si="15"/>
        <v>2.2558454019126137E-3</v>
      </c>
      <c r="W63" s="24"/>
      <c r="X63" s="24">
        <f t="shared" si="16"/>
        <v>1.3508522334322267E-3</v>
      </c>
      <c r="Y63" s="24">
        <f t="shared" si="16"/>
        <v>-2.061883041316652E-3</v>
      </c>
      <c r="Z63" s="24">
        <f t="shared" si="16"/>
        <v>-3.5152783039071739E-3</v>
      </c>
      <c r="AA63" s="24">
        <f t="shared" si="16"/>
        <v>1.1185706957054162E-3</v>
      </c>
      <c r="AB63" s="24">
        <f t="shared" si="16"/>
        <v>1.0179638733176094E-3</v>
      </c>
      <c r="AC63" s="25">
        <f t="shared" si="16"/>
        <v>0</v>
      </c>
    </row>
    <row r="64" spans="1:30" s="22" customFormat="1" x14ac:dyDescent="0.25">
      <c r="A64" s="64" t="s">
        <v>73</v>
      </c>
      <c r="B64" s="24">
        <f>B42-B41</f>
        <v>-6.0962979797424127E-3</v>
      </c>
      <c r="C64" s="24">
        <f t="shared" si="13"/>
        <v>3.0820553932744271E-5</v>
      </c>
      <c r="D64" s="24">
        <f t="shared" si="13"/>
        <v>-4.4011295726693184E-5</v>
      </c>
      <c r="E64" s="24">
        <f t="shared" si="13"/>
        <v>1.7072082787776659E-3</v>
      </c>
      <c r="F64" s="24">
        <f t="shared" si="13"/>
        <v>-4.4929335944164372E-3</v>
      </c>
      <c r="G64" s="24">
        <f t="shared" si="13"/>
        <v>2.2703252194462651E-3</v>
      </c>
      <c r="H64" s="24">
        <f t="shared" si="13"/>
        <v>2.2027906449690986E-3</v>
      </c>
      <c r="I64" s="24"/>
      <c r="J64" s="24">
        <f t="shared" si="13"/>
        <v>6.2716096410537375E-4</v>
      </c>
      <c r="K64" s="24">
        <f t="shared" si="13"/>
        <v>8.1711776347747917E-4</v>
      </c>
      <c r="L64" s="24">
        <f t="shared" si="13"/>
        <v>1.2256766452162188E-3</v>
      </c>
      <c r="M64" s="24">
        <f t="shared" si="13"/>
        <v>-6.8902971660393143E-4</v>
      </c>
      <c r="N64" s="24">
        <f t="shared" si="13"/>
        <v>2.560268600431943E-3</v>
      </c>
      <c r="O64" s="24">
        <f t="shared" si="13"/>
        <v>8.9466870180968637E-4</v>
      </c>
      <c r="P64" s="24">
        <f t="shared" si="13"/>
        <v>-7.7170265918019391E-4</v>
      </c>
      <c r="Q64" s="24">
        <f t="shared" si="13"/>
        <v>1.9858200158061265E-3</v>
      </c>
      <c r="R64" s="24"/>
      <c r="S64" s="24">
        <f t="shared" si="15"/>
        <v>-1.0824274657802689E-2</v>
      </c>
      <c r="T64" s="24">
        <f t="shared" si="15"/>
        <v>5.2019328041101598E-4</v>
      </c>
      <c r="U64" s="24">
        <f t="shared" si="15"/>
        <v>2.3807720719493608E-2</v>
      </c>
      <c r="V64" s="24">
        <f t="shared" si="15"/>
        <v>-1.3175059608114825E-3</v>
      </c>
      <c r="W64" s="24"/>
      <c r="X64" s="24">
        <f t="shared" si="15"/>
        <v>1.8179826866139013E-3</v>
      </c>
      <c r="Y64" s="24">
        <f t="shared" si="15"/>
        <v>-6.1972330806604366E-3</v>
      </c>
      <c r="Z64" s="24">
        <f t="shared" si="15"/>
        <v>-7.3195717093873375E-3</v>
      </c>
      <c r="AA64" s="24">
        <f t="shared" si="15"/>
        <v>2.8621759715778128E-3</v>
      </c>
      <c r="AB64" s="24">
        <f t="shared" si="15"/>
        <v>-5.5773693917373322E-3</v>
      </c>
      <c r="AC64" s="25">
        <f t="shared" si="16"/>
        <v>0</v>
      </c>
    </row>
    <row r="65" spans="1:30" s="22" customFormat="1" x14ac:dyDescent="0.25">
      <c r="A65" s="64" t="s">
        <v>74</v>
      </c>
      <c r="B65" s="24">
        <f t="shared" ref="B65:V70" si="17">B43-B42</f>
        <v>1.5798742035676216E-2</v>
      </c>
      <c r="C65" s="24">
        <f t="shared" si="17"/>
        <v>-2.2012164653114185E-3</v>
      </c>
      <c r="D65" s="24">
        <f t="shared" si="17"/>
        <v>-3.5240825231671637E-3</v>
      </c>
      <c r="E65" s="24">
        <f t="shared" si="17"/>
        <v>-1.1640813122123766E-3</v>
      </c>
      <c r="F65" s="24">
        <f t="shared" si="17"/>
        <v>-3.1906617697835538E-5</v>
      </c>
      <c r="G65" s="24">
        <f t="shared" si="17"/>
        <v>5.6514171402486327E-3</v>
      </c>
      <c r="H65" s="24">
        <f t="shared" si="17"/>
        <v>1.3497383691364259E-4</v>
      </c>
      <c r="I65" s="24"/>
      <c r="J65" s="24">
        <f t="shared" si="17"/>
        <v>-5.5452204873140585E-4</v>
      </c>
      <c r="K65" s="24">
        <f t="shared" si="17"/>
        <v>-9.2774103527790228E-4</v>
      </c>
      <c r="L65" s="24">
        <f t="shared" si="17"/>
        <v>8.9392954488169045E-5</v>
      </c>
      <c r="M65" s="24">
        <f t="shared" si="17"/>
        <v>1.7704431108067848E-3</v>
      </c>
      <c r="N65" s="24">
        <f t="shared" si="17"/>
        <v>1.4021903995096313E-3</v>
      </c>
      <c r="O65" s="24">
        <f t="shared" si="17"/>
        <v>-4.7200024219095737E-4</v>
      </c>
      <c r="P65" s="24">
        <f t="shared" si="17"/>
        <v>1.4147081343846863E-3</v>
      </c>
      <c r="Q65" s="24">
        <f t="shared" si="17"/>
        <v>-2.1362467000631685E-3</v>
      </c>
      <c r="R65" s="24"/>
      <c r="S65" s="24">
        <f t="shared" si="17"/>
        <v>-4.4961798798501262E-4</v>
      </c>
      <c r="T65" s="24">
        <f t="shared" si="17"/>
        <v>5.1081202342040978E-3</v>
      </c>
      <c r="U65" s="24">
        <f t="shared" si="17"/>
        <v>-1.8043702541882534E-2</v>
      </c>
      <c r="V65" s="24">
        <f t="shared" si="17"/>
        <v>-1.3904210074803663E-3</v>
      </c>
      <c r="W65" s="24"/>
      <c r="X65" s="24">
        <f t="shared" si="15"/>
        <v>-2.915135540196386E-3</v>
      </c>
      <c r="Y65" s="24">
        <f t="shared" si="15"/>
        <v>5.9039488351193201E-3</v>
      </c>
      <c r="Z65" s="24">
        <f t="shared" si="15"/>
        <v>-4.3863775750222211E-3</v>
      </c>
      <c r="AA65" s="24">
        <f t="shared" si="15"/>
        <v>2.7130149406649137E-3</v>
      </c>
      <c r="AB65" s="24">
        <f t="shared" si="15"/>
        <v>-1.7899000247973626E-3</v>
      </c>
      <c r="AC65" s="25">
        <f t="shared" si="16"/>
        <v>0</v>
      </c>
    </row>
    <row r="66" spans="1:30" s="22" customFormat="1" x14ac:dyDescent="0.25">
      <c r="A66" s="64" t="s">
        <v>75</v>
      </c>
      <c r="B66" s="24">
        <f t="shared" si="17"/>
        <v>2.5916762673127758E-2</v>
      </c>
      <c r="C66" s="24">
        <f t="shared" si="17"/>
        <v>2.1014482885842161E-3</v>
      </c>
      <c r="D66" s="24">
        <f t="shared" si="17"/>
        <v>2.379364473738408E-3</v>
      </c>
      <c r="E66" s="24">
        <f t="shared" si="17"/>
        <v>-1.6512575627026307E-3</v>
      </c>
      <c r="F66" s="24">
        <f t="shared" si="17"/>
        <v>8.2142848986834216E-3</v>
      </c>
      <c r="G66" s="24">
        <f t="shared" si="17"/>
        <v>1.887373827379862E-3</v>
      </c>
      <c r="H66" s="24">
        <f t="shared" si="17"/>
        <v>-1.3167736179066046E-3</v>
      </c>
      <c r="I66" s="24"/>
      <c r="J66" s="24">
        <f t="shared" si="17"/>
        <v>8.0869566909010917E-4</v>
      </c>
      <c r="K66" s="24">
        <f t="shared" si="17"/>
        <v>-1.2878300064391501E-4</v>
      </c>
      <c r="L66" s="24">
        <f t="shared" si="17"/>
        <v>-9.7927859021098435E-5</v>
      </c>
      <c r="M66" s="24">
        <f t="shared" si="17"/>
        <v>-1.7361092021653743E-3</v>
      </c>
      <c r="N66" s="24">
        <f t="shared" si="17"/>
        <v>-2.7125966200256136E-3</v>
      </c>
      <c r="O66" s="24">
        <f t="shared" si="17"/>
        <v>-6.3877247961577235E-4</v>
      </c>
      <c r="P66" s="24">
        <f t="shared" si="17"/>
        <v>-2.1483907326649791E-3</v>
      </c>
      <c r="Q66" s="24">
        <f t="shared" si="17"/>
        <v>3.7909195381980593E-5</v>
      </c>
      <c r="R66" s="24"/>
      <c r="S66" s="24">
        <f t="shared" si="17"/>
        <v>-1.9510633055651178E-3</v>
      </c>
      <c r="T66" s="24">
        <f t="shared" si="17"/>
        <v>-7.1094373850808801E-3</v>
      </c>
      <c r="U66" s="24">
        <f t="shared" si="17"/>
        <v>-4.7744271774252667E-3</v>
      </c>
      <c r="V66" s="24">
        <f t="shared" si="17"/>
        <v>1.9619404196349992E-3</v>
      </c>
      <c r="W66" s="24"/>
      <c r="X66" s="24">
        <f t="shared" si="15"/>
        <v>-6.2848743240816673E-4</v>
      </c>
      <c r="Y66" s="24">
        <f t="shared" si="15"/>
        <v>-8.5363354393715486E-3</v>
      </c>
      <c r="Z66" s="24">
        <f t="shared" si="15"/>
        <v>1.0070549841499493E-3</v>
      </c>
      <c r="AA66" s="24">
        <f t="shared" si="15"/>
        <v>-1.0615961835031731E-2</v>
      </c>
      <c r="AB66" s="24">
        <f t="shared" si="15"/>
        <v>-2.6851078014197491E-4</v>
      </c>
      <c r="AC66" s="25">
        <f t="shared" si="16"/>
        <v>0</v>
      </c>
    </row>
    <row r="67" spans="1:30" s="22" customFormat="1" x14ac:dyDescent="0.25">
      <c r="A67" s="64" t="s">
        <v>76</v>
      </c>
      <c r="B67" s="24">
        <f t="shared" si="17"/>
        <v>1.481361797184183E-2</v>
      </c>
      <c r="C67" s="24">
        <f t="shared" si="17"/>
        <v>-2.667780894643406E-3</v>
      </c>
      <c r="D67" s="24">
        <f t="shared" si="17"/>
        <v>-1.0838741287706923E-3</v>
      </c>
      <c r="E67" s="24">
        <f t="shared" si="17"/>
        <v>1.4525525034268967E-3</v>
      </c>
      <c r="F67" s="24">
        <f t="shared" si="17"/>
        <v>-2.1600926410184906E-3</v>
      </c>
      <c r="G67" s="24">
        <f t="shared" si="17"/>
        <v>-7.4674495273261195E-3</v>
      </c>
      <c r="H67" s="24">
        <f t="shared" si="17"/>
        <v>-5.2017899637284842E-4</v>
      </c>
      <c r="I67" s="24"/>
      <c r="J67" s="24">
        <f t="shared" si="17"/>
        <v>3.8959029557932463E-3</v>
      </c>
      <c r="K67" s="24">
        <f t="shared" si="17"/>
        <v>2.6673779674579886E-4</v>
      </c>
      <c r="L67" s="24">
        <f t="shared" si="17"/>
        <v>-7.7603775911239982E-4</v>
      </c>
      <c r="M67" s="24">
        <f t="shared" si="17"/>
        <v>-7.4783285613323671E-4</v>
      </c>
      <c r="N67" s="24">
        <f t="shared" si="17"/>
        <v>-1.6717448922935335E-3</v>
      </c>
      <c r="O67" s="24">
        <f t="shared" si="17"/>
        <v>6.708737637186634E-4</v>
      </c>
      <c r="P67" s="24">
        <f t="shared" si="17"/>
        <v>2.5336061418996716E-3</v>
      </c>
      <c r="Q67" s="24">
        <f t="shared" si="17"/>
        <v>1.9904602959580631E-4</v>
      </c>
      <c r="R67" s="24"/>
      <c r="S67" s="24">
        <f t="shared" si="17"/>
        <v>-7.1451077789928263E-3</v>
      </c>
      <c r="T67" s="24">
        <f t="shared" si="17"/>
        <v>-6.9198714823449393E-3</v>
      </c>
      <c r="U67" s="24">
        <f t="shared" si="17"/>
        <v>-4.6981309819577044E-4</v>
      </c>
      <c r="V67" s="24">
        <f t="shared" si="17"/>
        <v>-3.9414337277453235E-3</v>
      </c>
      <c r="W67" s="24"/>
      <c r="X67" s="24">
        <f t="shared" si="15"/>
        <v>4.1219451068119672E-4</v>
      </c>
      <c r="Y67" s="24">
        <f t="shared" si="15"/>
        <v>5.4753775226263762E-3</v>
      </c>
      <c r="Z67" s="24">
        <f t="shared" si="15"/>
        <v>4.5268869281556573E-3</v>
      </c>
      <c r="AA67" s="24">
        <f t="shared" si="15"/>
        <v>-5.7014196736451112E-4</v>
      </c>
      <c r="AB67" s="24">
        <f t="shared" si="15"/>
        <v>1.8945636258289218E-3</v>
      </c>
      <c r="AC67" s="25">
        <f t="shared" si="16"/>
        <v>0</v>
      </c>
    </row>
    <row r="68" spans="1:30" s="22" customFormat="1" x14ac:dyDescent="0.25">
      <c r="A68" s="23" t="s">
        <v>77</v>
      </c>
      <c r="B68" s="24">
        <f t="shared" si="17"/>
        <v>-4.2243054779868006E-3</v>
      </c>
      <c r="C68" s="24">
        <f t="shared" si="17"/>
        <v>6.6164918880127783E-4</v>
      </c>
      <c r="D68" s="24">
        <f t="shared" si="17"/>
        <v>1.0269382388296295E-3</v>
      </c>
      <c r="E68" s="24">
        <f t="shared" si="17"/>
        <v>-1.472686127087057E-4</v>
      </c>
      <c r="F68" s="24">
        <f t="shared" si="17"/>
        <v>2.3107181335263072E-2</v>
      </c>
      <c r="G68" s="24">
        <f t="shared" si="17"/>
        <v>5.9019098526507351E-4</v>
      </c>
      <c r="H68" s="24">
        <f t="shared" si="17"/>
        <v>1.9099802546582584E-3</v>
      </c>
      <c r="I68" s="24"/>
      <c r="J68" s="24">
        <f t="shared" si="17"/>
        <v>-2.1469589908752703E-3</v>
      </c>
      <c r="K68" s="24">
        <f t="shared" si="17"/>
        <v>-9.588524250011288E-5</v>
      </c>
      <c r="L68" s="24">
        <f t="shared" si="17"/>
        <v>5.4049380991033234E-5</v>
      </c>
      <c r="M68" s="24">
        <f t="shared" si="17"/>
        <v>1.60393588868416E-3</v>
      </c>
      <c r="N68" s="24">
        <f t="shared" si="17"/>
        <v>2.5985857747042249E-3</v>
      </c>
      <c r="O68" s="24">
        <f t="shared" si="17"/>
        <v>-7.9319517381866195E-5</v>
      </c>
      <c r="P68" s="24">
        <f t="shared" si="17"/>
        <v>-9.7571437353964965E-5</v>
      </c>
      <c r="Q68" s="24">
        <f t="shared" si="17"/>
        <v>-7.6917373307635716E-3</v>
      </c>
      <c r="R68" s="24"/>
      <c r="S68" s="24">
        <f t="shared" si="17"/>
        <v>-2.4652624491652148E-4</v>
      </c>
      <c r="T68" s="24">
        <f t="shared" si="17"/>
        <v>-2.4145398850479952E-3</v>
      </c>
      <c r="U68" s="24">
        <f t="shared" si="17"/>
        <v>-2.2562198601214778E-3</v>
      </c>
      <c r="V68" s="24">
        <f t="shared" si="17"/>
        <v>-8.1848809662644906E-5</v>
      </c>
      <c r="W68" s="24"/>
      <c r="X68" s="24">
        <f t="shared" si="15"/>
        <v>-3.4605731412766505E-4</v>
      </c>
      <c r="Y68" s="24">
        <f t="shared" si="15"/>
        <v>-2.7446239208979775E-4</v>
      </c>
      <c r="Z68" s="24">
        <f t="shared" si="15"/>
        <v>-1.0188832404399467E-2</v>
      </c>
      <c r="AA68" s="24">
        <f t="shared" si="15"/>
        <v>8.4667489438609855E-4</v>
      </c>
      <c r="AB68" s="24">
        <f t="shared" si="15"/>
        <v>-2.1076524216469689E-3</v>
      </c>
      <c r="AC68" s="25">
        <f t="shared" si="16"/>
        <v>0</v>
      </c>
    </row>
    <row r="69" spans="1:30" s="22" customFormat="1" x14ac:dyDescent="0.25">
      <c r="A69" s="23" t="s">
        <v>95</v>
      </c>
      <c r="B69" s="24">
        <f t="shared" si="17"/>
        <v>3.2618682068169202E-2</v>
      </c>
      <c r="C69" s="24">
        <f t="shared" si="17"/>
        <v>-2.060257670817656E-3</v>
      </c>
      <c r="D69" s="24">
        <f t="shared" si="17"/>
        <v>-5.8742607776209495E-3</v>
      </c>
      <c r="E69" s="24">
        <f t="shared" si="17"/>
        <v>3.0276684799843967E-3</v>
      </c>
      <c r="F69" s="24">
        <f t="shared" si="17"/>
        <v>-3.1797646088272763E-2</v>
      </c>
      <c r="G69" s="24">
        <f t="shared" si="17"/>
        <v>6.0929874365373178E-3</v>
      </c>
      <c r="H69" s="24">
        <f t="shared" si="17"/>
        <v>3.9422899786621113E-3</v>
      </c>
      <c r="I69" s="24"/>
      <c r="J69" s="24"/>
      <c r="K69" s="24"/>
      <c r="L69" s="24"/>
      <c r="M69" s="24"/>
      <c r="N69" s="24"/>
      <c r="O69" s="24"/>
      <c r="P69" s="24">
        <f t="shared" si="17"/>
        <v>-1.7331015715485801E-4</v>
      </c>
      <c r="Q69" s="24">
        <f t="shared" si="17"/>
        <v>4.2312057766644515E-3</v>
      </c>
      <c r="R69" s="24"/>
      <c r="S69" s="24">
        <f t="shared" si="17"/>
        <v>5.504047475383203E-4</v>
      </c>
      <c r="T69" s="24">
        <f t="shared" si="17"/>
        <v>1.5079851450683704E-4</v>
      </c>
      <c r="U69" s="24">
        <f t="shared" si="17"/>
        <v>-1.3287472496965824E-2</v>
      </c>
      <c r="V69" s="24">
        <f t="shared" si="17"/>
        <v>-5.7026217904443399E-4</v>
      </c>
      <c r="W69" s="24"/>
      <c r="X69" s="24">
        <f t="shared" si="15"/>
        <v>-2.7888877813291783E-4</v>
      </c>
      <c r="Y69" s="24">
        <f t="shared" si="15"/>
        <v>-1.2008830855381458E-3</v>
      </c>
      <c r="Z69" s="24">
        <f t="shared" si="15"/>
        <v>-1.4562378582128277E-2</v>
      </c>
      <c r="AA69" s="24">
        <f t="shared" si="15"/>
        <v>-1.7283829739629802E-3</v>
      </c>
      <c r="AB69" s="24">
        <f t="shared" si="15"/>
        <v>2.8995782163583166E-3</v>
      </c>
      <c r="AC69" s="25">
        <f t="shared" si="16"/>
        <v>0</v>
      </c>
    </row>
    <row r="70" spans="1:30" s="22" customFormat="1" x14ac:dyDescent="0.25">
      <c r="A70" s="64" t="s">
        <v>96</v>
      </c>
      <c r="B70" s="24">
        <f>B48-B47</f>
        <v>-4.0666508607479279E-2</v>
      </c>
      <c r="C70" s="24">
        <f t="shared" si="17"/>
        <v>1.5642076897722209E-3</v>
      </c>
      <c r="D70" s="24">
        <f t="shared" si="17"/>
        <v>1.0640081882369277E-3</v>
      </c>
      <c r="E70" s="24">
        <f t="shared" si="17"/>
        <v>-1.347358194886978E-3</v>
      </c>
      <c r="F70" s="24">
        <f t="shared" si="17"/>
        <v>1.2846164077001815E-2</v>
      </c>
      <c r="G70" s="24">
        <f t="shared" si="17"/>
        <v>-2.5241281204642294E-3</v>
      </c>
      <c r="H70" s="24">
        <f t="shared" si="17"/>
        <v>3.1341980327413803E-3</v>
      </c>
      <c r="I70" s="24">
        <f t="shared" si="17"/>
        <v>2.0759724977013963E-3</v>
      </c>
      <c r="J70" s="10"/>
      <c r="K70" s="10"/>
      <c r="L70" s="10"/>
      <c r="M70" s="10"/>
      <c r="N70" s="10"/>
      <c r="O70" s="10"/>
      <c r="P70" s="24">
        <f t="shared" si="17"/>
        <v>2.3159526053743978E-3</v>
      </c>
      <c r="Q70" s="24">
        <f t="shared" si="17"/>
        <v>5.343171553972393E-3</v>
      </c>
      <c r="R70" s="24">
        <f t="shared" si="17"/>
        <v>1.6113363133272808E-2</v>
      </c>
      <c r="S70" s="24">
        <f t="shared" si="17"/>
        <v>-6.2915266782705252E-3</v>
      </c>
      <c r="T70" s="24">
        <f t="shared" si="17"/>
        <v>2.9000005782653191E-3</v>
      </c>
      <c r="U70" s="24">
        <f t="shared" si="17"/>
        <v>-7.8326037552549632E-3</v>
      </c>
      <c r="V70" s="24">
        <f t="shared" si="17"/>
        <v>-4.6839490895212235E-4</v>
      </c>
      <c r="W70" s="24"/>
      <c r="X70" s="24">
        <f t="shared" si="15"/>
        <v>1.0235296158583483E-3</v>
      </c>
      <c r="Y70" s="24">
        <f t="shared" si="15"/>
        <v>2.3477571979575659E-3</v>
      </c>
      <c r="Z70" s="24">
        <f t="shared" si="15"/>
        <v>1.7839485112559339E-2</v>
      </c>
      <c r="AA70" s="24">
        <f t="shared" si="15"/>
        <v>-8.1304103948973833E-3</v>
      </c>
      <c r="AB70" s="24">
        <f t="shared" si="15"/>
        <v>-1.3068796225083994E-3</v>
      </c>
      <c r="AC70" s="25">
        <f t="shared" si="15"/>
        <v>0</v>
      </c>
    </row>
    <row r="71" spans="1:30" s="126" customFormat="1" ht="14.45" customHeight="1" x14ac:dyDescent="0.2">
      <c r="A71" s="64" t="s">
        <v>97</v>
      </c>
      <c r="B71" s="41">
        <f t="shared" ref="B71:X74" si="18">B49-B48</f>
        <v>1.9360964629878075E-2</v>
      </c>
      <c r="C71" s="41">
        <f t="shared" si="18"/>
        <v>1.0565083830030613E-2</v>
      </c>
      <c r="D71" s="41">
        <f t="shared" si="18"/>
        <v>3.5891024557288941E-3</v>
      </c>
      <c r="E71" s="41">
        <f t="shared" si="18"/>
        <v>4.5204098516922493E-3</v>
      </c>
      <c r="F71" s="41">
        <f t="shared" si="18"/>
        <v>8.4525841447753991E-3</v>
      </c>
      <c r="G71" s="41">
        <f t="shared" si="18"/>
        <v>-1.8585680730064062E-3</v>
      </c>
      <c r="H71" s="41">
        <f t="shared" si="18"/>
        <v>9.6334392074907266E-5</v>
      </c>
      <c r="I71" s="41">
        <f t="shared" si="18"/>
        <v>5.985209691981741E-3</v>
      </c>
      <c r="J71" s="10"/>
      <c r="K71" s="10"/>
      <c r="L71" s="10"/>
      <c r="M71" s="10"/>
      <c r="N71" s="10"/>
      <c r="O71" s="10"/>
      <c r="P71" s="41">
        <f t="shared" si="18"/>
        <v>-6.9884587576393015E-4</v>
      </c>
      <c r="Q71" s="41">
        <f t="shared" si="18"/>
        <v>-3.0858479944461011E-3</v>
      </c>
      <c r="R71" s="41">
        <f t="shared" si="18"/>
        <v>2.5579759930648219E-3</v>
      </c>
      <c r="S71" s="41">
        <f t="shared" si="18"/>
        <v>4.1735161131354684E-3</v>
      </c>
      <c r="T71" s="41">
        <f t="shared" si="18"/>
        <v>1.9196060833875893E-3</v>
      </c>
      <c r="U71" s="41">
        <f t="shared" si="18"/>
        <v>-8.459901961489627E-2</v>
      </c>
      <c r="V71" s="41">
        <f t="shared" si="18"/>
        <v>1.7739242022568102E-2</v>
      </c>
      <c r="W71" s="41"/>
      <c r="X71" s="41">
        <f t="shared" si="18"/>
        <v>2.4975899540652439E-2</v>
      </c>
      <c r="Y71" s="41">
        <f t="shared" si="15"/>
        <v>4.0748660985672813E-2</v>
      </c>
      <c r="Z71" s="41">
        <f t="shared" si="15"/>
        <v>-2.5918223004787709E-2</v>
      </c>
      <c r="AA71" s="41">
        <f t="shared" si="15"/>
        <v>-1.2149823922763425E-2</v>
      </c>
      <c r="AB71" s="41">
        <f t="shared" si="15"/>
        <v>7.4938489872411439E-3</v>
      </c>
      <c r="AC71" s="40">
        <f t="shared" si="15"/>
        <v>0</v>
      </c>
    </row>
    <row r="72" spans="1:30" s="126" customFormat="1" ht="14.45" customHeight="1" x14ac:dyDescent="0.2">
      <c r="A72" s="64" t="s">
        <v>98</v>
      </c>
      <c r="B72" s="41">
        <f t="shared" si="18"/>
        <v>-8.1707387679481047E-3</v>
      </c>
      <c r="C72" s="41">
        <f t="shared" si="18"/>
        <v>1.0289775358962482E-2</v>
      </c>
      <c r="D72" s="41">
        <f t="shared" si="18"/>
        <v>-4.5319013432144513E-3</v>
      </c>
      <c r="E72" s="41">
        <f t="shared" si="18"/>
        <v>3.8617415470125066E-3</v>
      </c>
      <c r="F72" s="41">
        <f t="shared" si="18"/>
        <v>5.714016905974989E-2</v>
      </c>
      <c r="G72" s="41">
        <f t="shared" si="18"/>
        <v>-4.0310907827698014E-3</v>
      </c>
      <c r="H72" s="41">
        <f t="shared" si="18"/>
        <v>-1.6645437702640306E-4</v>
      </c>
      <c r="I72" s="41">
        <f t="shared" si="18"/>
        <v>-9.2085456229735983E-3</v>
      </c>
      <c r="J72" s="10"/>
      <c r="K72" s="10"/>
      <c r="L72" s="10"/>
      <c r="M72" s="10"/>
      <c r="N72" s="10"/>
      <c r="O72" s="10"/>
      <c r="P72" s="41">
        <f t="shared" si="18"/>
        <v>3.8110815192218626E-3</v>
      </c>
      <c r="Q72" s="41">
        <f t="shared" si="18"/>
        <v>8.7424733672996739E-3</v>
      </c>
      <c r="R72" s="41">
        <f t="shared" si="18"/>
        <v>3.5490968040759602E-3</v>
      </c>
      <c r="S72" s="41">
        <f t="shared" si="18"/>
        <v>7.9724409448818888E-3</v>
      </c>
      <c r="T72" s="41">
        <f t="shared" si="18"/>
        <v>-4.2829434923575722E-3</v>
      </c>
      <c r="U72" s="41">
        <f t="shared" si="18"/>
        <v>-6.5326829550717919E-2</v>
      </c>
      <c r="V72" s="41">
        <f t="shared" si="18"/>
        <v>2.8080129689671135E-3</v>
      </c>
      <c r="W72" s="41"/>
      <c r="X72" s="41">
        <f t="shared" si="18"/>
        <v>8.9031380268642865E-3</v>
      </c>
      <c r="Y72" s="41">
        <f t="shared" si="15"/>
        <v>1.951134784622513E-3</v>
      </c>
      <c r="Z72" s="41">
        <f t="shared" si="15"/>
        <v>-7.3630731820287162E-3</v>
      </c>
      <c r="AA72" s="41">
        <f t="shared" si="15"/>
        <v>-6.727651690597497E-3</v>
      </c>
      <c r="AB72" s="41">
        <f t="shared" si="15"/>
        <v>-6.727651690597497E-3</v>
      </c>
      <c r="AC72" s="40">
        <f t="shared" si="15"/>
        <v>0</v>
      </c>
    </row>
    <row r="73" spans="1:30" s="126" customFormat="1" ht="14.45" customHeight="1" x14ac:dyDescent="0.2">
      <c r="A73" s="64" t="s">
        <v>99</v>
      </c>
      <c r="B73" s="41">
        <f t="shared" si="18"/>
        <v>7.3270505385250595E-4</v>
      </c>
      <c r="C73" s="41">
        <f t="shared" si="18"/>
        <v>4.9497721623860819E-3</v>
      </c>
      <c r="D73" s="41">
        <f t="shared" si="18"/>
        <v>1.9164250207125109E-3</v>
      </c>
      <c r="E73" s="41">
        <f t="shared" si="18"/>
        <v>-3.4838442419221211E-3</v>
      </c>
      <c r="F73" s="41">
        <f t="shared" si="18"/>
        <v>-8.342481358740661E-3</v>
      </c>
      <c r="G73" s="41">
        <f t="shared" si="18"/>
        <v>-1.7931855840927925E-3</v>
      </c>
      <c r="H73" s="41">
        <f t="shared" si="18"/>
        <v>1.5146023198011616E-3</v>
      </c>
      <c r="I73" s="41">
        <f t="shared" si="18"/>
        <v>-2.526926263463132E-3</v>
      </c>
      <c r="J73" s="10"/>
      <c r="K73" s="10"/>
      <c r="L73" s="10"/>
      <c r="M73" s="10"/>
      <c r="N73" s="10"/>
      <c r="O73" s="10"/>
      <c r="P73" s="41">
        <f t="shared" si="18"/>
        <v>6.3157622203811083E-3</v>
      </c>
      <c r="Q73" s="41">
        <f t="shared" si="18"/>
        <v>-5.0455675227837615E-3</v>
      </c>
      <c r="R73" s="41">
        <f t="shared" si="18"/>
        <v>-7.4378624689312306E-3</v>
      </c>
      <c r="S73" s="41">
        <f t="shared" si="18"/>
        <v>8.1338028169014101E-3</v>
      </c>
      <c r="T73" s="41">
        <f t="shared" si="18"/>
        <v>1.1650787075393604E-4</v>
      </c>
      <c r="U73" s="41">
        <f t="shared" si="18"/>
        <v>-4.1326636288318147E-3</v>
      </c>
      <c r="V73" s="41">
        <f t="shared" si="18"/>
        <v>7.6014913007456525E-3</v>
      </c>
      <c r="W73" s="41"/>
      <c r="X73" s="41">
        <f t="shared" si="18"/>
        <v>-9.1399130074565037E-3</v>
      </c>
      <c r="Y73" s="41">
        <f t="shared" si="15"/>
        <v>-1.1371168185584091E-3</v>
      </c>
      <c r="Z73" s="41">
        <f t="shared" si="15"/>
        <v>1.043962303231151E-2</v>
      </c>
      <c r="AA73" s="41">
        <f t="shared" si="15"/>
        <v>-1.6052195526097754E-3</v>
      </c>
      <c r="AB73" s="41">
        <f t="shared" si="15"/>
        <v>-1.6052195526097754E-3</v>
      </c>
      <c r="AC73" s="40">
        <f t="shared" si="15"/>
        <v>0</v>
      </c>
    </row>
    <row r="74" spans="1:30" s="126" customFormat="1" ht="14.45" customHeight="1" x14ac:dyDescent="0.2">
      <c r="A74" s="64" t="s">
        <v>479</v>
      </c>
      <c r="B74" s="41">
        <f t="shared" si="18"/>
        <v>1.1450182576943163E-2</v>
      </c>
      <c r="C74" s="41">
        <f t="shared" si="18"/>
        <v>4.8565466875326035E-3</v>
      </c>
      <c r="D74" s="41">
        <f t="shared" si="18"/>
        <v>-1.3354199269692228E-3</v>
      </c>
      <c r="E74" s="41">
        <f t="shared" si="18"/>
        <v>5.5451225873761056E-3</v>
      </c>
      <c r="F74" s="41">
        <f t="shared" si="18"/>
        <v>-2.8607198748043822E-2</v>
      </c>
      <c r="G74" s="41">
        <f t="shared" si="18"/>
        <v>1.4501825769431403E-3</v>
      </c>
      <c r="H74" s="41">
        <f t="shared" si="18"/>
        <v>-3.338549817423056E-3</v>
      </c>
      <c r="I74" s="41">
        <f t="shared" si="18"/>
        <v>3.5993740219092338E-3</v>
      </c>
      <c r="J74" s="10"/>
      <c r="K74" s="10"/>
      <c r="L74" s="10"/>
      <c r="M74" s="10"/>
      <c r="N74" s="10"/>
      <c r="O74" s="10"/>
      <c r="P74" s="41">
        <f t="shared" si="18"/>
        <v>4.9713093375065229E-3</v>
      </c>
      <c r="Q74" s="41">
        <f t="shared" si="18"/>
        <v>-1.4136671883150757E-3</v>
      </c>
      <c r="R74" s="41">
        <f t="shared" si="18"/>
        <v>-2.8221178925404294E-3</v>
      </c>
      <c r="S74" s="41">
        <f t="shared" si="18"/>
        <v>-1.1893583724569626E-3</v>
      </c>
      <c r="T74" s="41">
        <f t="shared" si="18"/>
        <v>-5.7381324986958797E-4</v>
      </c>
      <c r="U74" s="41">
        <f t="shared" si="18"/>
        <v>5.4564423578508103E-3</v>
      </c>
      <c r="V74" s="41">
        <f t="shared" si="18"/>
        <v>4.8774126238914917E-3</v>
      </c>
      <c r="W74" s="41"/>
      <c r="X74" s="41">
        <f t="shared" si="18"/>
        <v>-2.9681794470526844E-3</v>
      </c>
      <c r="Y74" s="41">
        <f t="shared" si="15"/>
        <v>4.4392279603547163E-3</v>
      </c>
      <c r="Z74" s="41">
        <f t="shared" si="15"/>
        <v>7.7725612936881128E-4</v>
      </c>
      <c r="AA74" s="41">
        <f t="shared" si="15"/>
        <v>-1.8779342723004716E-3</v>
      </c>
      <c r="AB74" s="41">
        <f t="shared" si="15"/>
        <v>-1.8779342723004716E-3</v>
      </c>
      <c r="AC74" s="40">
        <f t="shared" si="15"/>
        <v>0</v>
      </c>
    </row>
    <row r="75" spans="1:30" s="126" customFormat="1" ht="14.45" customHeight="1" x14ac:dyDescent="0.2">
      <c r="A75" s="64"/>
      <c r="B75" s="24"/>
      <c r="C75" s="24"/>
      <c r="D75" s="24"/>
      <c r="E75" s="24"/>
      <c r="F75" s="24"/>
      <c r="G75" s="24"/>
      <c r="H75" s="24"/>
      <c r="I75" s="24"/>
      <c r="J75" s="10"/>
      <c r="K75" s="10"/>
      <c r="L75" s="10"/>
      <c r="M75" s="10"/>
      <c r="N75" s="10"/>
      <c r="O75" s="10"/>
      <c r="P75" s="24"/>
      <c r="Q75" s="24"/>
      <c r="R75" s="24"/>
      <c r="S75" s="24"/>
      <c r="T75" s="24"/>
      <c r="U75" s="24"/>
      <c r="V75" s="24"/>
      <c r="W75" s="24"/>
      <c r="X75" s="24"/>
      <c r="Y75" s="24"/>
      <c r="Z75" s="24"/>
      <c r="AA75" s="24"/>
      <c r="AB75" s="24"/>
      <c r="AC75" s="25"/>
    </row>
    <row r="76" spans="1:30" s="22" customFormat="1" x14ac:dyDescent="0.25">
      <c r="A76" s="64" t="str">
        <f>CONCATENATE("Note 1: ",'[1]3.3.1'!$AS$33)</f>
        <v xml:space="preserve">Note 1: 2019-2020* data is for the period 1 July 2019 to 27 March 2020 due to discontinuation of Form EX01 on 27 March 2020. </v>
      </c>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5"/>
    </row>
    <row r="77" spans="1:30" s="22" customFormat="1" x14ac:dyDescent="0.25">
      <c r="A77" s="64" t="str">
        <f>CONCATENATE("Note 2: ",'[1]3.3.1'!$AS$34)</f>
        <v>Note 2: 2019-2020** data is for the period 28 March 2020 (when the Initial Statutory Report was introduced) to 30 June 2020.</v>
      </c>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5"/>
    </row>
    <row r="78" spans="1:30" s="22" customFormat="1" x14ac:dyDescent="0.25">
      <c r="A78" s="64" t="s">
        <v>157</v>
      </c>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5"/>
    </row>
    <row r="79" spans="1:30" s="22" customFormat="1" x14ac:dyDescent="0.25">
      <c r="A79" s="64" t="s">
        <v>158</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5"/>
    </row>
    <row r="80" spans="1:30" s="22" customFormat="1" x14ac:dyDescent="0.25">
      <c r="A80" s="210"/>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10"/>
    </row>
    <row r="81" spans="1:45" s="22" customFormat="1" ht="19.5" customHeight="1" x14ac:dyDescent="0.25">
      <c r="A81" s="219" t="s">
        <v>159</v>
      </c>
      <c r="B81" s="219"/>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
      <c r="AE81" s="2"/>
    </row>
    <row r="82" spans="1:4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128"/>
      <c r="AE82" s="128"/>
    </row>
    <row r="83" spans="1:45" x14ac:dyDescent="0.25">
      <c r="A83" s="129"/>
      <c r="B83" s="64"/>
      <c r="C83" s="64"/>
      <c r="D83" s="64"/>
      <c r="E83" s="64"/>
      <c r="F83" s="64"/>
      <c r="G83" s="64"/>
      <c r="H83" s="64"/>
      <c r="I83" s="64"/>
      <c r="J83" s="64"/>
      <c r="K83" s="64"/>
      <c r="L83" s="64"/>
      <c r="M83" s="64"/>
      <c r="N83" s="64"/>
      <c r="O83" s="64"/>
      <c r="P83" s="64"/>
      <c r="Q83" s="64"/>
      <c r="R83" s="64"/>
      <c r="S83" s="64"/>
      <c r="T83" s="64"/>
      <c r="U83" s="64"/>
      <c r="V83" s="64"/>
      <c r="W83" s="64"/>
      <c r="X83" s="22"/>
      <c r="Y83" s="22"/>
      <c r="Z83" s="22"/>
      <c r="AA83" s="22"/>
      <c r="AB83" s="22"/>
      <c r="AC83" s="10"/>
    </row>
    <row r="84" spans="1:45" x14ac:dyDescent="0.25">
      <c r="A84" s="64"/>
      <c r="B84" s="64"/>
      <c r="C84" s="64"/>
      <c r="D84" s="64"/>
      <c r="E84" s="64"/>
      <c r="F84" s="64"/>
      <c r="G84" s="64"/>
      <c r="H84" s="64"/>
      <c r="I84" s="64"/>
      <c r="J84" s="64"/>
      <c r="K84" s="64"/>
      <c r="L84" s="64"/>
      <c r="M84" s="64"/>
      <c r="N84" s="64"/>
      <c r="O84" s="64"/>
      <c r="P84" s="64"/>
      <c r="Q84" s="64"/>
      <c r="R84" s="64"/>
      <c r="S84" s="64"/>
      <c r="T84" s="64"/>
      <c r="U84" s="64"/>
      <c r="V84" s="64"/>
      <c r="W84" s="64"/>
      <c r="X84" s="22"/>
      <c r="Y84" s="22"/>
      <c r="Z84" s="22"/>
      <c r="AA84" s="22"/>
      <c r="AB84" s="22"/>
      <c r="AC84" s="10"/>
    </row>
    <row r="85" spans="1:45" x14ac:dyDescent="0.2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7"/>
      <c r="AE85" s="7"/>
      <c r="AF85" s="7"/>
      <c r="AG85" s="7"/>
      <c r="AH85" s="7"/>
      <c r="AI85" s="7"/>
      <c r="AJ85" s="7"/>
      <c r="AK85" s="7"/>
      <c r="AL85" s="7"/>
      <c r="AM85" s="7"/>
      <c r="AN85" s="7"/>
      <c r="AO85" s="7"/>
      <c r="AP85" s="7"/>
      <c r="AQ85" s="7"/>
      <c r="AR85" s="7"/>
      <c r="AS85" s="7"/>
    </row>
    <row r="86" spans="1:45" x14ac:dyDescent="0.2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7"/>
      <c r="AE86" s="7"/>
      <c r="AF86" s="7"/>
      <c r="AG86" s="7"/>
      <c r="AH86" s="7"/>
      <c r="AI86" s="7"/>
      <c r="AJ86" s="7"/>
      <c r="AK86" s="7"/>
      <c r="AL86" s="7"/>
      <c r="AM86" s="7"/>
      <c r="AN86" s="7"/>
      <c r="AO86" s="7"/>
      <c r="AP86" s="7"/>
      <c r="AQ86" s="7"/>
      <c r="AR86" s="7"/>
      <c r="AS86" s="7"/>
    </row>
    <row r="87" spans="1:45" x14ac:dyDescent="0.2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7"/>
      <c r="AE87" s="7"/>
      <c r="AF87" s="7"/>
      <c r="AG87" s="7"/>
      <c r="AH87" s="7"/>
      <c r="AI87" s="7"/>
      <c r="AJ87" s="7"/>
      <c r="AK87" s="7"/>
      <c r="AL87" s="7"/>
      <c r="AM87" s="7"/>
      <c r="AN87" s="7"/>
      <c r="AO87" s="7"/>
      <c r="AP87" s="7"/>
      <c r="AQ87" s="7"/>
      <c r="AR87" s="7"/>
      <c r="AS87" s="7"/>
    </row>
    <row r="88" spans="1:45"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row>
    <row r="89" spans="1:45"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row>
    <row r="90" spans="1:45"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row>
    <row r="91" spans="1:45"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row>
    <row r="92" spans="1:45"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row>
    <row r="93" spans="1:45"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row>
    <row r="94" spans="1:45"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row>
    <row r="95" spans="1:45"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row>
    <row r="96" spans="1:45"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row>
    <row r="97" spans="1:23" x14ac:dyDescent="0.25">
      <c r="A97" s="5" t="s">
        <v>41</v>
      </c>
    </row>
    <row r="98" spans="1:23" x14ac:dyDescent="0.25">
      <c r="A98" s="5"/>
      <c r="B98" s="7"/>
      <c r="C98" s="7"/>
      <c r="D98" s="7"/>
      <c r="E98" s="7"/>
      <c r="F98" s="7"/>
      <c r="G98" s="7"/>
      <c r="H98" s="7"/>
      <c r="I98" s="7"/>
      <c r="J98" s="7"/>
      <c r="K98" s="7"/>
      <c r="L98" s="7"/>
      <c r="M98" s="7"/>
      <c r="N98" s="7"/>
      <c r="O98" s="7"/>
      <c r="P98" s="7"/>
      <c r="Q98" s="7"/>
      <c r="R98" s="7"/>
      <c r="S98" s="7"/>
      <c r="T98" s="7"/>
      <c r="U98" s="7"/>
      <c r="V98" s="7"/>
      <c r="W98" s="7"/>
    </row>
    <row r="99" spans="1:23" x14ac:dyDescent="0.25">
      <c r="A99" s="5"/>
    </row>
    <row r="100" spans="1:23" x14ac:dyDescent="0.25">
      <c r="A100" s="5"/>
    </row>
    <row r="101" spans="1:23" x14ac:dyDescent="0.25">
      <c r="A101" s="5"/>
    </row>
    <row r="102" spans="1:23" x14ac:dyDescent="0.25">
      <c r="A102" s="5"/>
    </row>
    <row r="103" spans="1:23" x14ac:dyDescent="0.25">
      <c r="A103" s="5"/>
    </row>
    <row r="104" spans="1:23" x14ac:dyDescent="0.25">
      <c r="A104" s="5"/>
    </row>
    <row r="105" spans="1:23" x14ac:dyDescent="0.25">
      <c r="A105" s="5"/>
    </row>
    <row r="106" spans="1:23" x14ac:dyDescent="0.25">
      <c r="A106" s="5"/>
    </row>
    <row r="107" spans="1:23" x14ac:dyDescent="0.25">
      <c r="A107" s="5"/>
    </row>
    <row r="108" spans="1:23" x14ac:dyDescent="0.25">
      <c r="A108" s="5"/>
    </row>
    <row r="109" spans="1:23" x14ac:dyDescent="0.25">
      <c r="A109" s="5"/>
    </row>
    <row r="110" spans="1:23" x14ac:dyDescent="0.25">
      <c r="A110" s="5"/>
    </row>
    <row r="111" spans="1:23" x14ac:dyDescent="0.25">
      <c r="A111" s="5"/>
    </row>
    <row r="112" spans="1:23"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sheetData>
  <mergeCells count="7">
    <mergeCell ref="A80:AC80"/>
    <mergeCell ref="A81:AC81"/>
    <mergeCell ref="A3:G3"/>
    <mergeCell ref="B5:AC5"/>
    <mergeCell ref="A7:AC7"/>
    <mergeCell ref="A30:AC30"/>
    <mergeCell ref="A53:AC53"/>
  </mergeCells>
  <phoneticPr fontId="18" type="noConversion"/>
  <pageMargins left="0.70866141732283472" right="0.70866141732283472" top="0.74803149606299213" bottom="0.74803149606299213" header="0.31496062992125984" footer="0.31496062992125984"/>
  <pageSetup paperSize="8" scale="50" fitToHeight="0" orientation="landscape" r:id="rId1"/>
  <rowBreaks count="1" manualBreakCount="1">
    <brk id="76"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49"/>
  <sheetViews>
    <sheetView showGridLines="0" zoomScaleNormal="100" workbookViewId="0">
      <pane ySplit="6" topLeftCell="A7" activePane="bottomLeft" state="frozen"/>
      <selection pane="bottomLeft" activeCell="A3" sqref="A3:R3"/>
    </sheetView>
  </sheetViews>
  <sheetFormatPr defaultColWidth="11.5703125" defaultRowHeight="15" x14ac:dyDescent="0.25"/>
  <cols>
    <col min="1" max="1" width="24.7109375" style="21" customWidth="1"/>
    <col min="2" max="18" width="12.7109375" style="21" customWidth="1"/>
    <col min="19" max="230" width="11.5703125" style="21"/>
    <col min="231" max="231" width="51.5703125" style="21" customWidth="1"/>
    <col min="232" max="233" width="11.5703125" style="21"/>
    <col min="234" max="234" width="12" style="21" customWidth="1"/>
    <col min="235" max="486" width="11.5703125" style="21"/>
    <col min="487" max="487" width="51.5703125" style="21" customWidth="1"/>
    <col min="488" max="489" width="11.5703125" style="21"/>
    <col min="490" max="490" width="12" style="21" customWidth="1"/>
    <col min="491" max="742" width="11.5703125" style="21"/>
    <col min="743" max="743" width="51.5703125" style="21" customWidth="1"/>
    <col min="744" max="745" width="11.5703125" style="21"/>
    <col min="746" max="746" width="12" style="21" customWidth="1"/>
    <col min="747" max="998" width="11.5703125" style="21"/>
    <col min="999" max="999" width="51.5703125" style="21" customWidth="1"/>
    <col min="1000" max="1001" width="11.5703125" style="21"/>
    <col min="1002" max="1002" width="12" style="21" customWidth="1"/>
    <col min="1003" max="1254" width="11.5703125" style="21"/>
    <col min="1255" max="1255" width="51.5703125" style="21" customWidth="1"/>
    <col min="1256" max="1257" width="11.5703125" style="21"/>
    <col min="1258" max="1258" width="12" style="21" customWidth="1"/>
    <col min="1259" max="1510" width="11.5703125" style="21"/>
    <col min="1511" max="1511" width="51.5703125" style="21" customWidth="1"/>
    <col min="1512" max="1513" width="11.5703125" style="21"/>
    <col min="1514" max="1514" width="12" style="21" customWidth="1"/>
    <col min="1515" max="1766" width="11.5703125" style="21"/>
    <col min="1767" max="1767" width="51.5703125" style="21" customWidth="1"/>
    <col min="1768" max="1769" width="11.5703125" style="21"/>
    <col min="1770" max="1770" width="12" style="21" customWidth="1"/>
    <col min="1771" max="2022" width="11.5703125" style="21"/>
    <col min="2023" max="2023" width="51.5703125" style="21" customWidth="1"/>
    <col min="2024" max="2025" width="11.5703125" style="21"/>
    <col min="2026" max="2026" width="12" style="21" customWidth="1"/>
    <col min="2027" max="2278" width="11.5703125" style="21"/>
    <col min="2279" max="2279" width="51.5703125" style="21" customWidth="1"/>
    <col min="2280" max="2281" width="11.5703125" style="21"/>
    <col min="2282" max="2282" width="12" style="21" customWidth="1"/>
    <col min="2283" max="2534" width="11.5703125" style="21"/>
    <col min="2535" max="2535" width="51.5703125" style="21" customWidth="1"/>
    <col min="2536" max="2537" width="11.5703125" style="21"/>
    <col min="2538" max="2538" width="12" style="21" customWidth="1"/>
    <col min="2539" max="2790" width="11.5703125" style="21"/>
    <col min="2791" max="2791" width="51.5703125" style="21" customWidth="1"/>
    <col min="2792" max="2793" width="11.5703125" style="21"/>
    <col min="2794" max="2794" width="12" style="21" customWidth="1"/>
    <col min="2795" max="3046" width="11.5703125" style="21"/>
    <col min="3047" max="3047" width="51.5703125" style="21" customWidth="1"/>
    <col min="3048" max="3049" width="11.5703125" style="21"/>
    <col min="3050" max="3050" width="12" style="21" customWidth="1"/>
    <col min="3051" max="3302" width="11.5703125" style="21"/>
    <col min="3303" max="3303" width="51.5703125" style="21" customWidth="1"/>
    <col min="3304" max="3305" width="11.5703125" style="21"/>
    <col min="3306" max="3306" width="12" style="21" customWidth="1"/>
    <col min="3307" max="3558" width="11.5703125" style="21"/>
    <col min="3559" max="3559" width="51.5703125" style="21" customWidth="1"/>
    <col min="3560" max="3561" width="11.5703125" style="21"/>
    <col min="3562" max="3562" width="12" style="21" customWidth="1"/>
    <col min="3563" max="3814" width="11.5703125" style="21"/>
    <col min="3815" max="3815" width="51.5703125" style="21" customWidth="1"/>
    <col min="3816" max="3817" width="11.5703125" style="21"/>
    <col min="3818" max="3818" width="12" style="21" customWidth="1"/>
    <col min="3819" max="4070" width="11.5703125" style="21"/>
    <col min="4071" max="4071" width="51.5703125" style="21" customWidth="1"/>
    <col min="4072" max="4073" width="11.5703125" style="21"/>
    <col min="4074" max="4074" width="12" style="21" customWidth="1"/>
    <col min="4075" max="4326" width="11.5703125" style="21"/>
    <col min="4327" max="4327" width="51.5703125" style="21" customWidth="1"/>
    <col min="4328" max="4329" width="11.5703125" style="21"/>
    <col min="4330" max="4330" width="12" style="21" customWidth="1"/>
    <col min="4331" max="4582" width="11.5703125" style="21"/>
    <col min="4583" max="4583" width="51.5703125" style="21" customWidth="1"/>
    <col min="4584" max="4585" width="11.5703125" style="21"/>
    <col min="4586" max="4586" width="12" style="21" customWidth="1"/>
    <col min="4587" max="4838" width="11.5703125" style="21"/>
    <col min="4839" max="4839" width="51.5703125" style="21" customWidth="1"/>
    <col min="4840" max="4841" width="11.5703125" style="21"/>
    <col min="4842" max="4842" width="12" style="21" customWidth="1"/>
    <col min="4843" max="5094" width="11.5703125" style="21"/>
    <col min="5095" max="5095" width="51.5703125" style="21" customWidth="1"/>
    <col min="5096" max="5097" width="11.5703125" style="21"/>
    <col min="5098" max="5098" width="12" style="21" customWidth="1"/>
    <col min="5099" max="5350" width="11.5703125" style="21"/>
    <col min="5351" max="5351" width="51.5703125" style="21" customWidth="1"/>
    <col min="5352" max="5353" width="11.5703125" style="21"/>
    <col min="5354" max="5354" width="12" style="21" customWidth="1"/>
    <col min="5355" max="5606" width="11.5703125" style="21"/>
    <col min="5607" max="5607" width="51.5703125" style="21" customWidth="1"/>
    <col min="5608" max="5609" width="11.5703125" style="21"/>
    <col min="5610" max="5610" width="12" style="21" customWidth="1"/>
    <col min="5611" max="5862" width="11.5703125" style="21"/>
    <col min="5863" max="5863" width="51.5703125" style="21" customWidth="1"/>
    <col min="5864" max="5865" width="11.5703125" style="21"/>
    <col min="5866" max="5866" width="12" style="21" customWidth="1"/>
    <col min="5867" max="6118" width="11.5703125" style="21"/>
    <col min="6119" max="6119" width="51.5703125" style="21" customWidth="1"/>
    <col min="6120" max="6121" width="11.5703125" style="21"/>
    <col min="6122" max="6122" width="12" style="21" customWidth="1"/>
    <col min="6123" max="6374" width="11.5703125" style="21"/>
    <col min="6375" max="6375" width="51.5703125" style="21" customWidth="1"/>
    <col min="6376" max="6377" width="11.5703125" style="21"/>
    <col min="6378" max="6378" width="12" style="21" customWidth="1"/>
    <col min="6379" max="6630" width="11.5703125" style="21"/>
    <col min="6631" max="6631" width="51.5703125" style="21" customWidth="1"/>
    <col min="6632" max="6633" width="11.5703125" style="21"/>
    <col min="6634" max="6634" width="12" style="21" customWidth="1"/>
    <col min="6635" max="6886" width="11.5703125" style="21"/>
    <col min="6887" max="6887" width="51.5703125" style="21" customWidth="1"/>
    <col min="6888" max="6889" width="11.5703125" style="21"/>
    <col min="6890" max="6890" width="12" style="21" customWidth="1"/>
    <col min="6891" max="7142" width="11.5703125" style="21"/>
    <col min="7143" max="7143" width="51.5703125" style="21" customWidth="1"/>
    <col min="7144" max="7145" width="11.5703125" style="21"/>
    <col min="7146" max="7146" width="12" style="21" customWidth="1"/>
    <col min="7147" max="7398" width="11.5703125" style="21"/>
    <col min="7399" max="7399" width="51.5703125" style="21" customWidth="1"/>
    <col min="7400" max="7401" width="11.5703125" style="21"/>
    <col min="7402" max="7402" width="12" style="21" customWidth="1"/>
    <col min="7403" max="7654" width="11.5703125" style="21"/>
    <col min="7655" max="7655" width="51.5703125" style="21" customWidth="1"/>
    <col min="7656" max="7657" width="11.5703125" style="21"/>
    <col min="7658" max="7658" width="12" style="21" customWidth="1"/>
    <col min="7659" max="7910" width="11.5703125" style="21"/>
    <col min="7911" max="7911" width="51.5703125" style="21" customWidth="1"/>
    <col min="7912" max="7913" width="11.5703125" style="21"/>
    <col min="7914" max="7914" width="12" style="21" customWidth="1"/>
    <col min="7915" max="8166" width="11.5703125" style="21"/>
    <col min="8167" max="8167" width="51.5703125" style="21" customWidth="1"/>
    <col min="8168" max="8169" width="11.5703125" style="21"/>
    <col min="8170" max="8170" width="12" style="21" customWidth="1"/>
    <col min="8171" max="8422" width="11.5703125" style="21"/>
    <col min="8423" max="8423" width="51.5703125" style="21" customWidth="1"/>
    <col min="8424" max="8425" width="11.5703125" style="21"/>
    <col min="8426" max="8426" width="12" style="21" customWidth="1"/>
    <col min="8427" max="8678" width="11.5703125" style="21"/>
    <col min="8679" max="8679" width="51.5703125" style="21" customWidth="1"/>
    <col min="8680" max="8681" width="11.5703125" style="21"/>
    <col min="8682" max="8682" width="12" style="21" customWidth="1"/>
    <col min="8683" max="8934" width="11.5703125" style="21"/>
    <col min="8935" max="8935" width="51.5703125" style="21" customWidth="1"/>
    <col min="8936" max="8937" width="11.5703125" style="21"/>
    <col min="8938" max="8938" width="12" style="21" customWidth="1"/>
    <col min="8939" max="9190" width="11.5703125" style="21"/>
    <col min="9191" max="9191" width="51.5703125" style="21" customWidth="1"/>
    <col min="9192" max="9193" width="11.5703125" style="21"/>
    <col min="9194" max="9194" width="12" style="21" customWidth="1"/>
    <col min="9195" max="9446" width="11.5703125" style="21"/>
    <col min="9447" max="9447" width="51.5703125" style="21" customWidth="1"/>
    <col min="9448" max="9449" width="11.5703125" style="21"/>
    <col min="9450" max="9450" width="12" style="21" customWidth="1"/>
    <col min="9451" max="9702" width="11.5703125" style="21"/>
    <col min="9703" max="9703" width="51.5703125" style="21" customWidth="1"/>
    <col min="9704" max="9705" width="11.5703125" style="21"/>
    <col min="9706" max="9706" width="12" style="21" customWidth="1"/>
    <col min="9707" max="9958" width="11.5703125" style="21"/>
    <col min="9959" max="9959" width="51.5703125" style="21" customWidth="1"/>
    <col min="9960" max="9961" width="11.5703125" style="21"/>
    <col min="9962" max="9962" width="12" style="21" customWidth="1"/>
    <col min="9963" max="10214" width="11.5703125" style="21"/>
    <col min="10215" max="10215" width="51.5703125" style="21" customWidth="1"/>
    <col min="10216" max="10217" width="11.5703125" style="21"/>
    <col min="10218" max="10218" width="12" style="21" customWidth="1"/>
    <col min="10219" max="10470" width="11.5703125" style="21"/>
    <col min="10471" max="10471" width="51.5703125" style="21" customWidth="1"/>
    <col min="10472" max="10473" width="11.5703125" style="21"/>
    <col min="10474" max="10474" width="12" style="21" customWidth="1"/>
    <col min="10475" max="10726" width="11.5703125" style="21"/>
    <col min="10727" max="10727" width="51.5703125" style="21" customWidth="1"/>
    <col min="10728" max="10729" width="11.5703125" style="21"/>
    <col min="10730" max="10730" width="12" style="21" customWidth="1"/>
    <col min="10731" max="10982" width="11.5703125" style="21"/>
    <col min="10983" max="10983" width="51.5703125" style="21" customWidth="1"/>
    <col min="10984" max="10985" width="11.5703125" style="21"/>
    <col min="10986" max="10986" width="12" style="21" customWidth="1"/>
    <col min="10987" max="11238" width="11.5703125" style="21"/>
    <col min="11239" max="11239" width="51.5703125" style="21" customWidth="1"/>
    <col min="11240" max="11241" width="11.5703125" style="21"/>
    <col min="11242" max="11242" width="12" style="21" customWidth="1"/>
    <col min="11243" max="11494" width="11.5703125" style="21"/>
    <col min="11495" max="11495" width="51.5703125" style="21" customWidth="1"/>
    <col min="11496" max="11497" width="11.5703125" style="21"/>
    <col min="11498" max="11498" width="12" style="21" customWidth="1"/>
    <col min="11499" max="11750" width="11.5703125" style="21"/>
    <col min="11751" max="11751" width="51.5703125" style="21" customWidth="1"/>
    <col min="11752" max="11753" width="11.5703125" style="21"/>
    <col min="11754" max="11754" width="12" style="21" customWidth="1"/>
    <col min="11755" max="12006" width="11.5703125" style="21"/>
    <col min="12007" max="12007" width="51.5703125" style="21" customWidth="1"/>
    <col min="12008" max="12009" width="11.5703125" style="21"/>
    <col min="12010" max="12010" width="12" style="21" customWidth="1"/>
    <col min="12011" max="12262" width="11.5703125" style="21"/>
    <col min="12263" max="12263" width="51.5703125" style="21" customWidth="1"/>
    <col min="12264" max="12265" width="11.5703125" style="21"/>
    <col min="12266" max="12266" width="12" style="21" customWidth="1"/>
    <col min="12267" max="12518" width="11.5703125" style="21"/>
    <col min="12519" max="12519" width="51.5703125" style="21" customWidth="1"/>
    <col min="12520" max="12521" width="11.5703125" style="21"/>
    <col min="12522" max="12522" width="12" style="21" customWidth="1"/>
    <col min="12523" max="12774" width="11.5703125" style="21"/>
    <col min="12775" max="12775" width="51.5703125" style="21" customWidth="1"/>
    <col min="12776" max="12777" width="11.5703125" style="21"/>
    <col min="12778" max="12778" width="12" style="21" customWidth="1"/>
    <col min="12779" max="13030" width="11.5703125" style="21"/>
    <col min="13031" max="13031" width="51.5703125" style="21" customWidth="1"/>
    <col min="13032" max="13033" width="11.5703125" style="21"/>
    <col min="13034" max="13034" width="12" style="21" customWidth="1"/>
    <col min="13035" max="13286" width="11.5703125" style="21"/>
    <col min="13287" max="13287" width="51.5703125" style="21" customWidth="1"/>
    <col min="13288" max="13289" width="11.5703125" style="21"/>
    <col min="13290" max="13290" width="12" style="21" customWidth="1"/>
    <col min="13291" max="13542" width="11.5703125" style="21"/>
    <col min="13543" max="13543" width="51.5703125" style="21" customWidth="1"/>
    <col min="13544" max="13545" width="11.5703125" style="21"/>
    <col min="13546" max="13546" width="12" style="21" customWidth="1"/>
    <col min="13547" max="13798" width="11.5703125" style="21"/>
    <col min="13799" max="13799" width="51.5703125" style="21" customWidth="1"/>
    <col min="13800" max="13801" width="11.5703125" style="21"/>
    <col min="13802" max="13802" width="12" style="21" customWidth="1"/>
    <col min="13803" max="14054" width="11.5703125" style="21"/>
    <col min="14055" max="14055" width="51.5703125" style="21" customWidth="1"/>
    <col min="14056" max="14057" width="11.5703125" style="21"/>
    <col min="14058" max="14058" width="12" style="21" customWidth="1"/>
    <col min="14059" max="14310" width="11.5703125" style="21"/>
    <col min="14311" max="14311" width="51.5703125" style="21" customWidth="1"/>
    <col min="14312" max="14313" width="11.5703125" style="21"/>
    <col min="14314" max="14314" width="12" style="21" customWidth="1"/>
    <col min="14315" max="14566" width="11.5703125" style="21"/>
    <col min="14567" max="14567" width="51.5703125" style="21" customWidth="1"/>
    <col min="14568" max="14569" width="11.5703125" style="21"/>
    <col min="14570" max="14570" width="12" style="21" customWidth="1"/>
    <col min="14571" max="14822" width="11.5703125" style="21"/>
    <col min="14823" max="14823" width="51.5703125" style="21" customWidth="1"/>
    <col min="14824" max="14825" width="11.5703125" style="21"/>
    <col min="14826" max="14826" width="12" style="21" customWidth="1"/>
    <col min="14827" max="15078" width="11.5703125" style="21"/>
    <col min="15079" max="15079" width="51.5703125" style="21" customWidth="1"/>
    <col min="15080" max="15081" width="11.5703125" style="21"/>
    <col min="15082" max="15082" width="12" style="21" customWidth="1"/>
    <col min="15083" max="15334" width="11.5703125" style="21"/>
    <col min="15335" max="15335" width="51.5703125" style="21" customWidth="1"/>
    <col min="15336" max="15337" width="11.5703125" style="21"/>
    <col min="15338" max="15338" width="12" style="21" customWidth="1"/>
    <col min="15339" max="15590" width="11.5703125" style="21"/>
    <col min="15591" max="15591" width="51.5703125" style="21" customWidth="1"/>
    <col min="15592" max="15593" width="11.5703125" style="21"/>
    <col min="15594" max="15594" width="12" style="21" customWidth="1"/>
    <col min="15595" max="15846" width="11.5703125" style="21"/>
    <col min="15847" max="15847" width="51.5703125" style="21" customWidth="1"/>
    <col min="15848" max="15849" width="11.5703125" style="21"/>
    <col min="15850" max="15850" width="12" style="21" customWidth="1"/>
    <col min="15851" max="16102" width="11.5703125" style="21"/>
    <col min="16103" max="16103" width="51.5703125" style="21" customWidth="1"/>
    <col min="16104" max="16105" width="11.5703125" style="21"/>
    <col min="16106" max="16106" width="12" style="21" customWidth="1"/>
    <col min="16107" max="16384" width="11.5703125" style="21"/>
  </cols>
  <sheetData>
    <row r="1" spans="1:19" ht="75" customHeight="1" x14ac:dyDescent="0.25">
      <c r="A1" s="220"/>
      <c r="B1" s="220"/>
      <c r="C1" s="220"/>
      <c r="D1" s="220"/>
      <c r="E1" s="220"/>
      <c r="F1" s="220"/>
      <c r="G1" s="220"/>
      <c r="H1" s="220"/>
      <c r="I1" s="220"/>
      <c r="J1" s="220"/>
      <c r="K1" s="220"/>
      <c r="L1" s="220"/>
      <c r="M1" s="220"/>
      <c r="N1" s="220"/>
      <c r="O1" s="220"/>
      <c r="P1" s="220"/>
      <c r="Q1" s="220"/>
      <c r="R1" s="220"/>
    </row>
    <row r="2" spans="1:19" s="22" customFormat="1" ht="15" customHeight="1" x14ac:dyDescent="0.25">
      <c r="A2" s="212" t="str">
        <f>+[1]Contents!A2</f>
        <v>Statistics about corporate insolvency in Australia</v>
      </c>
      <c r="B2" s="212"/>
      <c r="C2" s="212"/>
      <c r="D2" s="212"/>
      <c r="E2" s="212"/>
      <c r="F2" s="212"/>
      <c r="G2" s="212"/>
      <c r="H2" s="212"/>
      <c r="I2" s="212"/>
      <c r="J2" s="212"/>
      <c r="K2" s="212"/>
      <c r="L2" s="212"/>
      <c r="M2" s="212"/>
      <c r="N2" s="212"/>
      <c r="O2" s="212"/>
      <c r="P2" s="212"/>
      <c r="Q2" s="212"/>
      <c r="R2" s="212"/>
    </row>
    <row r="3" spans="1:19" s="22" customFormat="1" ht="24.95" customHeight="1" x14ac:dyDescent="0.25">
      <c r="A3" s="213" t="str">
        <f>Contents!A3</f>
        <v>Released: December 2025</v>
      </c>
      <c r="B3" s="213"/>
      <c r="C3" s="213"/>
      <c r="D3" s="213"/>
      <c r="E3" s="213"/>
      <c r="F3" s="213"/>
      <c r="G3" s="213"/>
      <c r="H3" s="213"/>
      <c r="I3" s="213"/>
      <c r="J3" s="213"/>
      <c r="K3" s="213"/>
      <c r="L3" s="213"/>
      <c r="M3" s="213"/>
      <c r="N3" s="213"/>
      <c r="O3" s="213"/>
      <c r="P3" s="213"/>
      <c r="Q3" s="213"/>
      <c r="R3" s="213"/>
    </row>
    <row r="4" spans="1:19" s="22" customFormat="1" ht="20.25" customHeight="1" x14ac:dyDescent="0.25">
      <c r="A4" s="211" t="s">
        <v>8</v>
      </c>
      <c r="B4" s="211"/>
      <c r="C4" s="211"/>
      <c r="D4" s="211"/>
      <c r="E4" s="211"/>
      <c r="F4" s="211"/>
      <c r="G4" s="211"/>
      <c r="H4" s="211"/>
      <c r="I4" s="211"/>
      <c r="J4" s="211"/>
      <c r="K4" s="211"/>
      <c r="L4" s="211"/>
      <c r="M4" s="211"/>
      <c r="N4" s="211"/>
      <c r="O4" s="211"/>
      <c r="P4" s="211"/>
      <c r="Q4" s="211"/>
      <c r="R4" s="211"/>
    </row>
    <row r="5" spans="1:19" s="22" customFormat="1" ht="15" customHeight="1" x14ac:dyDescent="0.25">
      <c r="A5" s="2"/>
      <c r="B5" s="229" t="s">
        <v>160</v>
      </c>
      <c r="C5" s="229"/>
      <c r="D5" s="229"/>
      <c r="E5" s="229"/>
      <c r="F5" s="229"/>
      <c r="G5" s="229"/>
      <c r="H5" s="229"/>
      <c r="I5" s="229"/>
      <c r="J5" s="229"/>
      <c r="K5" s="229"/>
      <c r="L5" s="229"/>
      <c r="M5" s="229"/>
      <c r="N5" s="229"/>
      <c r="O5" s="229"/>
      <c r="P5" s="229"/>
      <c r="Q5" s="229"/>
    </row>
    <row r="6" spans="1:19" s="22" customFormat="1" ht="50.25" customHeight="1" x14ac:dyDescent="0.25">
      <c r="A6" s="86" t="s">
        <v>44</v>
      </c>
      <c r="B6" s="9" t="s">
        <v>161</v>
      </c>
      <c r="C6" s="9" t="s">
        <v>162</v>
      </c>
      <c r="D6" s="9" t="s">
        <v>163</v>
      </c>
      <c r="E6" s="9" t="s">
        <v>164</v>
      </c>
      <c r="F6" s="9" t="s">
        <v>165</v>
      </c>
      <c r="G6" s="9" t="s">
        <v>166</v>
      </c>
      <c r="H6" s="9" t="s">
        <v>167</v>
      </c>
      <c r="I6" s="9" t="s">
        <v>168</v>
      </c>
      <c r="J6" s="9" t="s">
        <v>169</v>
      </c>
      <c r="K6" s="9" t="s">
        <v>170</v>
      </c>
      <c r="L6" s="9" t="s">
        <v>171</v>
      </c>
      <c r="M6" s="9" t="s">
        <v>172</v>
      </c>
      <c r="N6" s="9" t="s">
        <v>173</v>
      </c>
      <c r="O6" s="9" t="s">
        <v>174</v>
      </c>
      <c r="P6" s="9" t="s">
        <v>175</v>
      </c>
      <c r="Q6" s="130" t="s">
        <v>176</v>
      </c>
      <c r="R6" s="130" t="s">
        <v>94</v>
      </c>
      <c r="S6" s="9"/>
    </row>
    <row r="7" spans="1:19" s="22" customFormat="1" x14ac:dyDescent="0.25">
      <c r="A7" s="215" t="s">
        <v>55</v>
      </c>
      <c r="B7" s="215"/>
      <c r="C7" s="215"/>
      <c r="D7" s="215"/>
      <c r="E7" s="215"/>
      <c r="F7" s="215"/>
      <c r="G7" s="215"/>
      <c r="H7" s="215"/>
      <c r="I7" s="215"/>
      <c r="J7" s="215"/>
      <c r="K7" s="215"/>
      <c r="L7" s="215"/>
      <c r="M7" s="215"/>
      <c r="N7" s="215"/>
      <c r="O7" s="215"/>
      <c r="P7" s="215"/>
      <c r="Q7" s="215"/>
      <c r="R7" s="227"/>
      <c r="S7" s="9"/>
    </row>
    <row r="8" spans="1:19" s="22" customFormat="1" x14ac:dyDescent="0.25">
      <c r="A8" s="64" t="s">
        <v>56</v>
      </c>
      <c r="B8" s="10">
        <v>1204</v>
      </c>
      <c r="C8" s="10">
        <v>1435</v>
      </c>
      <c r="D8" s="10">
        <v>690</v>
      </c>
      <c r="E8" s="10">
        <v>2011</v>
      </c>
      <c r="F8" s="10">
        <v>1827</v>
      </c>
      <c r="G8" s="10">
        <v>514</v>
      </c>
      <c r="H8" s="10">
        <v>41</v>
      </c>
      <c r="I8" s="10">
        <v>124</v>
      </c>
      <c r="J8" s="10">
        <v>73</v>
      </c>
      <c r="K8" s="10">
        <v>302</v>
      </c>
      <c r="L8" s="10">
        <v>1610</v>
      </c>
      <c r="M8" s="10">
        <v>171</v>
      </c>
      <c r="N8" s="10"/>
      <c r="O8" s="10"/>
      <c r="P8" s="10">
        <v>614</v>
      </c>
      <c r="Q8" s="131">
        <v>10616</v>
      </c>
      <c r="R8" s="11">
        <v>4648</v>
      </c>
      <c r="S8" s="10"/>
    </row>
    <row r="9" spans="1:19" s="22" customFormat="1" x14ac:dyDescent="0.25">
      <c r="A9" s="64" t="s">
        <v>61</v>
      </c>
      <c r="B9" s="10">
        <v>1431</v>
      </c>
      <c r="C9" s="10">
        <v>1764</v>
      </c>
      <c r="D9" s="10">
        <v>759</v>
      </c>
      <c r="E9" s="10">
        <v>2542</v>
      </c>
      <c r="F9" s="10">
        <v>2277</v>
      </c>
      <c r="G9" s="10">
        <v>523</v>
      </c>
      <c r="H9" s="10">
        <v>33</v>
      </c>
      <c r="I9" s="10">
        <v>214</v>
      </c>
      <c r="J9" s="10">
        <v>60</v>
      </c>
      <c r="K9" s="10">
        <v>288</v>
      </c>
      <c r="L9" s="10">
        <v>1989</v>
      </c>
      <c r="M9" s="10">
        <v>165</v>
      </c>
      <c r="N9" s="10"/>
      <c r="O9" s="10"/>
      <c r="P9" s="10">
        <v>805</v>
      </c>
      <c r="Q9" s="26">
        <v>12850</v>
      </c>
      <c r="R9" s="11">
        <v>5785</v>
      </c>
      <c r="S9" s="10"/>
    </row>
    <row r="10" spans="1:19" s="22" customFormat="1" x14ac:dyDescent="0.25">
      <c r="A10" s="64" t="s">
        <v>62</v>
      </c>
      <c r="B10" s="10">
        <v>1693</v>
      </c>
      <c r="C10" s="10">
        <v>2329</v>
      </c>
      <c r="D10" s="10">
        <v>878</v>
      </c>
      <c r="E10" s="10">
        <v>2944</v>
      </c>
      <c r="F10" s="10">
        <v>2719</v>
      </c>
      <c r="G10" s="10">
        <v>677</v>
      </c>
      <c r="H10" s="10">
        <v>47</v>
      </c>
      <c r="I10" s="10">
        <v>212</v>
      </c>
      <c r="J10" s="10">
        <v>57</v>
      </c>
      <c r="K10" s="10">
        <v>320</v>
      </c>
      <c r="L10" s="10">
        <v>2352</v>
      </c>
      <c r="M10" s="10">
        <v>186</v>
      </c>
      <c r="N10" s="10"/>
      <c r="O10" s="10">
        <v>1030</v>
      </c>
      <c r="P10" s="10">
        <v>229</v>
      </c>
      <c r="Q10" s="26">
        <v>15673</v>
      </c>
      <c r="R10" s="11">
        <v>6865</v>
      </c>
      <c r="S10" s="10"/>
    </row>
    <row r="11" spans="1:19" s="22" customFormat="1" x14ac:dyDescent="0.25">
      <c r="A11" s="64" t="s">
        <v>63</v>
      </c>
      <c r="B11" s="10">
        <v>1640</v>
      </c>
      <c r="C11" s="10">
        <v>2380</v>
      </c>
      <c r="D11" s="10">
        <v>936</v>
      </c>
      <c r="E11" s="10">
        <v>2937</v>
      </c>
      <c r="F11" s="10">
        <v>2871</v>
      </c>
      <c r="G11" s="10">
        <v>629</v>
      </c>
      <c r="H11" s="10">
        <v>49</v>
      </c>
      <c r="I11" s="10">
        <v>136</v>
      </c>
      <c r="J11" s="10">
        <v>58</v>
      </c>
      <c r="K11" s="10">
        <v>327</v>
      </c>
      <c r="L11" s="10">
        <v>2373</v>
      </c>
      <c r="M11" s="10">
        <v>138</v>
      </c>
      <c r="N11" s="10"/>
      <c r="O11" s="10">
        <v>1529</v>
      </c>
      <c r="P11" s="10"/>
      <c r="Q11" s="26">
        <v>16003</v>
      </c>
      <c r="R11" s="11">
        <v>6933</v>
      </c>
      <c r="S11" s="10"/>
    </row>
    <row r="12" spans="1:19" s="22" customFormat="1" x14ac:dyDescent="0.25">
      <c r="A12" s="64" t="s">
        <v>64</v>
      </c>
      <c r="B12" s="10">
        <v>1643</v>
      </c>
      <c r="C12" s="10">
        <v>2596</v>
      </c>
      <c r="D12" s="10">
        <v>976</v>
      </c>
      <c r="E12" s="10">
        <v>3317</v>
      </c>
      <c r="F12" s="10">
        <v>2943</v>
      </c>
      <c r="G12" s="10">
        <v>1285</v>
      </c>
      <c r="H12" s="10">
        <v>37</v>
      </c>
      <c r="I12" s="10">
        <v>136</v>
      </c>
      <c r="J12" s="10">
        <v>47</v>
      </c>
      <c r="K12" s="10">
        <v>281</v>
      </c>
      <c r="L12" s="10">
        <v>2354</v>
      </c>
      <c r="M12" s="10">
        <v>115</v>
      </c>
      <c r="N12" s="10"/>
      <c r="O12" s="10">
        <v>1959</v>
      </c>
      <c r="P12" s="10"/>
      <c r="Q12" s="26">
        <v>17689</v>
      </c>
      <c r="R12" s="11">
        <v>7733</v>
      </c>
      <c r="S12" s="10"/>
    </row>
    <row r="13" spans="1:19" s="22" customFormat="1" x14ac:dyDescent="0.25">
      <c r="A13" s="64" t="s">
        <v>65</v>
      </c>
      <c r="B13" s="10">
        <v>1807</v>
      </c>
      <c r="C13" s="10">
        <v>2609</v>
      </c>
      <c r="D13" s="10">
        <v>1005</v>
      </c>
      <c r="E13" s="10">
        <v>3463</v>
      </c>
      <c r="F13" s="10">
        <v>3205</v>
      </c>
      <c r="G13" s="10">
        <v>2117</v>
      </c>
      <c r="H13" s="10">
        <v>75</v>
      </c>
      <c r="I13" s="10">
        <v>134</v>
      </c>
      <c r="J13" s="10">
        <v>47</v>
      </c>
      <c r="K13" s="10">
        <v>280</v>
      </c>
      <c r="L13" s="10">
        <v>2385</v>
      </c>
      <c r="M13" s="10">
        <v>159</v>
      </c>
      <c r="N13" s="10"/>
      <c r="O13" s="10">
        <v>1990</v>
      </c>
      <c r="P13" s="10"/>
      <c r="Q13" s="26">
        <v>19276</v>
      </c>
      <c r="R13" s="11">
        <v>7903</v>
      </c>
      <c r="S13" s="10"/>
    </row>
    <row r="14" spans="1:19" s="22" customFormat="1" x14ac:dyDescent="0.25">
      <c r="A14" s="64" t="s">
        <v>66</v>
      </c>
      <c r="B14" s="10">
        <v>1858</v>
      </c>
      <c r="C14" s="10">
        <v>2555</v>
      </c>
      <c r="D14" s="10">
        <v>1007</v>
      </c>
      <c r="E14" s="10">
        <v>3500</v>
      </c>
      <c r="F14" s="10">
        <v>3291</v>
      </c>
      <c r="G14" s="10">
        <v>2297</v>
      </c>
      <c r="H14" s="10">
        <v>48</v>
      </c>
      <c r="I14" s="10">
        <v>125</v>
      </c>
      <c r="J14" s="10">
        <v>50</v>
      </c>
      <c r="K14" s="10">
        <v>256</v>
      </c>
      <c r="L14" s="10">
        <v>2657</v>
      </c>
      <c r="M14" s="10">
        <v>164</v>
      </c>
      <c r="N14" s="10"/>
      <c r="O14" s="10">
        <v>2076</v>
      </c>
      <c r="P14" s="10"/>
      <c r="Q14" s="26">
        <f t="shared" ref="Q14:Q20" si="0">SUM(B14:P14)</f>
        <v>19884</v>
      </c>
      <c r="R14" s="11">
        <v>8054</v>
      </c>
      <c r="S14" s="10"/>
    </row>
    <row r="15" spans="1:19" s="22" customFormat="1" x14ac:dyDescent="0.25">
      <c r="A15" s="64" t="s">
        <v>69</v>
      </c>
      <c r="B15" s="10">
        <v>2195</v>
      </c>
      <c r="C15" s="10">
        <v>3022</v>
      </c>
      <c r="D15" s="10">
        <v>1136</v>
      </c>
      <c r="E15" s="10">
        <v>4449</v>
      </c>
      <c r="F15" s="10">
        <v>4048</v>
      </c>
      <c r="G15" s="10">
        <v>2859</v>
      </c>
      <c r="H15" s="10">
        <v>141</v>
      </c>
      <c r="I15" s="10">
        <v>198</v>
      </c>
      <c r="J15" s="10">
        <v>54</v>
      </c>
      <c r="K15" s="10">
        <v>324</v>
      </c>
      <c r="L15" s="10">
        <v>3326</v>
      </c>
      <c r="M15" s="10">
        <v>157</v>
      </c>
      <c r="N15" s="10"/>
      <c r="O15" s="10">
        <v>2709</v>
      </c>
      <c r="P15" s="10"/>
      <c r="Q15" s="26">
        <f t="shared" si="0"/>
        <v>24618</v>
      </c>
      <c r="R15" s="11">
        <v>10074</v>
      </c>
      <c r="S15" s="10"/>
    </row>
    <row r="16" spans="1:19" s="22" customFormat="1" x14ac:dyDescent="0.25">
      <c r="A16" s="64" t="s">
        <v>70</v>
      </c>
      <c r="B16" s="10">
        <v>1815</v>
      </c>
      <c r="C16" s="10">
        <v>2719</v>
      </c>
      <c r="D16" s="10">
        <v>1124</v>
      </c>
      <c r="E16" s="10">
        <v>3908</v>
      </c>
      <c r="F16" s="10">
        <v>3829</v>
      </c>
      <c r="G16" s="10">
        <v>2677</v>
      </c>
      <c r="H16" s="10">
        <v>148</v>
      </c>
      <c r="I16" s="10">
        <v>139</v>
      </c>
      <c r="J16" s="10">
        <v>50</v>
      </c>
      <c r="K16" s="10">
        <v>238</v>
      </c>
      <c r="L16" s="10">
        <v>2989</v>
      </c>
      <c r="M16" s="10">
        <v>182</v>
      </c>
      <c r="N16" s="10"/>
      <c r="O16" s="10">
        <v>2801</v>
      </c>
      <c r="P16" s="10"/>
      <c r="Q16" s="26">
        <f t="shared" si="0"/>
        <v>22619</v>
      </c>
      <c r="R16" s="11">
        <v>9254</v>
      </c>
      <c r="S16" s="10"/>
    </row>
    <row r="17" spans="1:19" s="22" customFormat="1" x14ac:dyDescent="0.25">
      <c r="A17" s="14" t="s">
        <v>71</v>
      </c>
      <c r="B17" s="10">
        <v>1743</v>
      </c>
      <c r="C17" s="10">
        <v>2908</v>
      </c>
      <c r="D17" s="10">
        <v>1017</v>
      </c>
      <c r="E17" s="10">
        <v>3975</v>
      </c>
      <c r="F17" s="10">
        <v>4031</v>
      </c>
      <c r="G17" s="10">
        <v>2312</v>
      </c>
      <c r="H17" s="10">
        <v>122</v>
      </c>
      <c r="I17" s="10">
        <v>146</v>
      </c>
      <c r="J17" s="10">
        <v>55</v>
      </c>
      <c r="K17" s="10">
        <v>271</v>
      </c>
      <c r="L17" s="10">
        <v>3078</v>
      </c>
      <c r="M17" s="10">
        <v>222</v>
      </c>
      <c r="N17" s="10"/>
      <c r="O17" s="10">
        <v>2726</v>
      </c>
      <c r="P17" s="10"/>
      <c r="Q17" s="26">
        <f t="shared" si="0"/>
        <v>22606</v>
      </c>
      <c r="R17" s="11">
        <v>9459</v>
      </c>
      <c r="S17" s="10"/>
    </row>
    <row r="18" spans="1:19" s="22" customFormat="1" x14ac:dyDescent="0.25">
      <c r="A18" s="14" t="s">
        <v>72</v>
      </c>
      <c r="B18" s="10">
        <v>1589</v>
      </c>
      <c r="C18" s="10">
        <v>2538</v>
      </c>
      <c r="D18" s="10">
        <v>918</v>
      </c>
      <c r="E18" s="10">
        <v>3518</v>
      </c>
      <c r="F18" s="10">
        <v>3647</v>
      </c>
      <c r="G18" s="10">
        <v>1722</v>
      </c>
      <c r="H18" s="10">
        <v>58</v>
      </c>
      <c r="I18" s="10">
        <v>105</v>
      </c>
      <c r="J18" s="10">
        <v>46</v>
      </c>
      <c r="K18" s="10">
        <v>301</v>
      </c>
      <c r="L18" s="10">
        <v>2836</v>
      </c>
      <c r="M18" s="10">
        <v>173</v>
      </c>
      <c r="N18" s="10"/>
      <c r="O18" s="10">
        <v>2567</v>
      </c>
      <c r="P18" s="10"/>
      <c r="Q18" s="26">
        <f t="shared" si="0"/>
        <v>20018</v>
      </c>
      <c r="R18" s="11">
        <v>8354</v>
      </c>
      <c r="S18" s="10"/>
    </row>
    <row r="19" spans="1:19" s="22" customFormat="1" x14ac:dyDescent="0.25">
      <c r="A19" s="14" t="s">
        <v>73</v>
      </c>
      <c r="B19" s="10">
        <v>1868</v>
      </c>
      <c r="C19" s="10">
        <v>3183</v>
      </c>
      <c r="D19" s="10">
        <v>953</v>
      </c>
      <c r="E19" s="10">
        <v>4315</v>
      </c>
      <c r="F19" s="10">
        <v>4318</v>
      </c>
      <c r="G19" s="10">
        <v>1545</v>
      </c>
      <c r="H19" s="10">
        <v>49</v>
      </c>
      <c r="I19" s="10">
        <v>155</v>
      </c>
      <c r="J19" s="10">
        <v>23</v>
      </c>
      <c r="K19" s="10">
        <v>260</v>
      </c>
      <c r="L19" s="10">
        <v>3125</v>
      </c>
      <c r="M19" s="10">
        <v>202</v>
      </c>
      <c r="N19" s="10"/>
      <c r="O19" s="10">
        <v>2960</v>
      </c>
      <c r="P19" s="10"/>
      <c r="Q19" s="26">
        <f t="shared" si="0"/>
        <v>22956</v>
      </c>
      <c r="R19" s="11">
        <v>9465</v>
      </c>
      <c r="S19" s="10"/>
    </row>
    <row r="20" spans="1:19" s="22" customFormat="1" x14ac:dyDescent="0.25">
      <c r="A20" s="14" t="s">
        <v>74</v>
      </c>
      <c r="B20" s="10">
        <v>1564</v>
      </c>
      <c r="C20" s="10">
        <v>2739</v>
      </c>
      <c r="D20" s="10">
        <v>911</v>
      </c>
      <c r="E20" s="10">
        <v>3542</v>
      </c>
      <c r="F20" s="10">
        <v>3626</v>
      </c>
      <c r="G20" s="10">
        <v>1150</v>
      </c>
      <c r="H20" s="10">
        <v>33</v>
      </c>
      <c r="I20" s="10">
        <v>123</v>
      </c>
      <c r="J20" s="10">
        <v>24</v>
      </c>
      <c r="K20" s="10">
        <v>243</v>
      </c>
      <c r="L20" s="10">
        <v>2753</v>
      </c>
      <c r="M20" s="10">
        <v>158</v>
      </c>
      <c r="N20" s="10"/>
      <c r="O20" s="10">
        <v>2449</v>
      </c>
      <c r="P20" s="10"/>
      <c r="Q20" s="26">
        <f t="shared" si="0"/>
        <v>19315</v>
      </c>
      <c r="R20" s="11">
        <v>7765</v>
      </c>
      <c r="S20" s="10"/>
    </row>
    <row r="21" spans="1:19" s="22" customFormat="1" x14ac:dyDescent="0.25">
      <c r="A21" s="14" t="s">
        <v>75</v>
      </c>
      <c r="B21" s="10">
        <v>1825</v>
      </c>
      <c r="C21" s="10">
        <v>2774</v>
      </c>
      <c r="D21" s="10">
        <v>901</v>
      </c>
      <c r="E21" s="10">
        <v>3484</v>
      </c>
      <c r="F21" s="10">
        <v>3743</v>
      </c>
      <c r="G21" s="10">
        <v>998</v>
      </c>
      <c r="H21" s="10">
        <v>36</v>
      </c>
      <c r="I21" s="10">
        <v>125</v>
      </c>
      <c r="J21" s="10">
        <v>20</v>
      </c>
      <c r="K21" s="10">
        <v>221</v>
      </c>
      <c r="L21" s="10">
        <v>2994</v>
      </c>
      <c r="M21" s="10">
        <v>170</v>
      </c>
      <c r="N21" s="10"/>
      <c r="O21" s="10">
        <v>2586</v>
      </c>
      <c r="P21" s="10"/>
      <c r="Q21" s="26">
        <f>SUM(B21:P21)</f>
        <v>19877</v>
      </c>
      <c r="R21" s="11">
        <v>7613</v>
      </c>
      <c r="S21" s="10"/>
    </row>
    <row r="22" spans="1:19" s="22" customFormat="1" x14ac:dyDescent="0.25">
      <c r="A22" s="14" t="s">
        <v>76</v>
      </c>
      <c r="B22" s="10">
        <v>1728</v>
      </c>
      <c r="C22" s="10">
        <v>2805</v>
      </c>
      <c r="D22" s="10">
        <v>852</v>
      </c>
      <c r="E22" s="10">
        <v>3216</v>
      </c>
      <c r="F22" s="10">
        <v>3841</v>
      </c>
      <c r="G22" s="10">
        <v>843</v>
      </c>
      <c r="H22" s="10">
        <v>26</v>
      </c>
      <c r="I22" s="10">
        <v>139</v>
      </c>
      <c r="J22" s="10">
        <v>54</v>
      </c>
      <c r="K22" s="10">
        <v>215</v>
      </c>
      <c r="L22" s="10">
        <v>2915</v>
      </c>
      <c r="M22" s="10">
        <v>110</v>
      </c>
      <c r="N22" s="10"/>
      <c r="O22" s="10">
        <v>2673</v>
      </c>
      <c r="P22" s="10"/>
      <c r="Q22" s="26">
        <f t="shared" ref="Q22:Q29" si="1">SUM(B22:P22)</f>
        <v>19417</v>
      </c>
      <c r="R22" s="11">
        <v>7498</v>
      </c>
      <c r="S22" s="10"/>
    </row>
    <row r="23" spans="1:19" s="22" customFormat="1" x14ac:dyDescent="0.25">
      <c r="A23" s="23" t="s">
        <v>77</v>
      </c>
      <c r="B23" s="10">
        <v>1404</v>
      </c>
      <c r="C23" s="10">
        <v>2083</v>
      </c>
      <c r="D23" s="10">
        <v>641</v>
      </c>
      <c r="E23" s="10">
        <v>2540</v>
      </c>
      <c r="F23" s="10">
        <v>3079</v>
      </c>
      <c r="G23" s="10">
        <v>644</v>
      </c>
      <c r="H23" s="10">
        <v>25</v>
      </c>
      <c r="I23" s="10">
        <v>115</v>
      </c>
      <c r="J23" s="10">
        <v>12</v>
      </c>
      <c r="K23" s="10">
        <v>191</v>
      </c>
      <c r="L23" s="10">
        <v>2329</v>
      </c>
      <c r="M23" s="10">
        <v>73</v>
      </c>
      <c r="N23" s="10"/>
      <c r="O23" s="10">
        <v>2297</v>
      </c>
      <c r="P23" s="10"/>
      <c r="Q23" s="26">
        <f t="shared" si="1"/>
        <v>15433</v>
      </c>
      <c r="R23" s="11">
        <v>5853</v>
      </c>
      <c r="S23" s="10"/>
    </row>
    <row r="24" spans="1:19" s="22" customFormat="1" x14ac:dyDescent="0.25">
      <c r="A24" s="23" t="s">
        <v>95</v>
      </c>
      <c r="B24" s="10">
        <v>449</v>
      </c>
      <c r="C24" s="10">
        <v>562</v>
      </c>
      <c r="D24" s="10">
        <v>207</v>
      </c>
      <c r="E24" s="10">
        <v>733</v>
      </c>
      <c r="F24" s="10">
        <v>992</v>
      </c>
      <c r="G24" s="10">
        <v>294</v>
      </c>
      <c r="H24" s="10">
        <v>14</v>
      </c>
      <c r="I24" s="10">
        <v>55</v>
      </c>
      <c r="J24" s="10">
        <v>11</v>
      </c>
      <c r="K24" s="10">
        <v>55</v>
      </c>
      <c r="L24" s="10">
        <v>796</v>
      </c>
      <c r="M24" s="10">
        <v>24</v>
      </c>
      <c r="N24" s="10">
        <v>24</v>
      </c>
      <c r="O24" s="10">
        <v>726</v>
      </c>
      <c r="Q24" s="26">
        <f t="shared" si="1"/>
        <v>4942</v>
      </c>
      <c r="R24" s="11">
        <v>1738</v>
      </c>
    </row>
    <row r="25" spans="1:19" s="22" customFormat="1" x14ac:dyDescent="0.25">
      <c r="A25" s="64" t="s">
        <v>96</v>
      </c>
      <c r="B25" s="10">
        <v>1102</v>
      </c>
      <c r="C25" s="10">
        <v>1427</v>
      </c>
      <c r="D25" s="10">
        <v>549</v>
      </c>
      <c r="E25" s="10">
        <v>1913</v>
      </c>
      <c r="F25" s="10">
        <v>2351</v>
      </c>
      <c r="G25" s="10">
        <v>1082</v>
      </c>
      <c r="H25" s="10">
        <v>133</v>
      </c>
      <c r="I25" s="10">
        <v>171</v>
      </c>
      <c r="J25" s="10">
        <v>41</v>
      </c>
      <c r="K25" s="10">
        <v>176</v>
      </c>
      <c r="L25" s="10">
        <v>1936</v>
      </c>
      <c r="M25" s="10">
        <v>65</v>
      </c>
      <c r="N25" s="10">
        <v>57</v>
      </c>
      <c r="O25" s="10">
        <v>2054</v>
      </c>
      <c r="P25" s="11"/>
      <c r="Q25" s="26">
        <f t="shared" si="1"/>
        <v>13057</v>
      </c>
      <c r="R25" s="11">
        <v>4378</v>
      </c>
    </row>
    <row r="26" spans="1:19" s="22" customFormat="1" x14ac:dyDescent="0.25">
      <c r="A26" s="64" t="s">
        <v>97</v>
      </c>
      <c r="B26" s="10">
        <v>1115</v>
      </c>
      <c r="C26" s="10">
        <v>1315</v>
      </c>
      <c r="D26" s="10">
        <v>497</v>
      </c>
      <c r="E26" s="10">
        <v>1617</v>
      </c>
      <c r="F26" s="10">
        <v>1980</v>
      </c>
      <c r="G26" s="10">
        <v>1294</v>
      </c>
      <c r="H26" s="10">
        <v>112</v>
      </c>
      <c r="I26" s="10">
        <v>148</v>
      </c>
      <c r="J26" s="10">
        <v>33</v>
      </c>
      <c r="K26" s="10">
        <v>169</v>
      </c>
      <c r="L26" s="10">
        <v>1829</v>
      </c>
      <c r="M26" s="10">
        <v>23</v>
      </c>
      <c r="N26" s="10">
        <v>40</v>
      </c>
      <c r="O26" s="10">
        <v>2161</v>
      </c>
      <c r="P26" s="11"/>
      <c r="Q26" s="26">
        <f t="shared" si="1"/>
        <v>12333</v>
      </c>
      <c r="R26" s="11">
        <v>4064</v>
      </c>
    </row>
    <row r="27" spans="1:19" s="22" customFormat="1" x14ac:dyDescent="0.25">
      <c r="A27" s="64" t="s">
        <v>98</v>
      </c>
      <c r="B27" s="10">
        <v>1507</v>
      </c>
      <c r="C27" s="10">
        <v>1753</v>
      </c>
      <c r="D27" s="10">
        <v>640</v>
      </c>
      <c r="E27" s="10">
        <v>2299</v>
      </c>
      <c r="F27" s="10">
        <v>2822</v>
      </c>
      <c r="G27" s="10">
        <v>1979</v>
      </c>
      <c r="H27" s="10">
        <v>152</v>
      </c>
      <c r="I27" s="10">
        <v>105</v>
      </c>
      <c r="J27" s="10">
        <v>35</v>
      </c>
      <c r="K27" s="10">
        <v>162</v>
      </c>
      <c r="L27" s="10">
        <v>2670</v>
      </c>
      <c r="M27" s="10">
        <v>41</v>
      </c>
      <c r="N27" s="10">
        <v>57</v>
      </c>
      <c r="O27" s="10">
        <v>2733</v>
      </c>
      <c r="P27" s="10"/>
      <c r="Q27" s="26">
        <f t="shared" si="1"/>
        <v>16955</v>
      </c>
      <c r="R27" s="11">
        <v>5440</v>
      </c>
    </row>
    <row r="28" spans="1:19" s="22" customFormat="1" x14ac:dyDescent="0.25">
      <c r="A28" s="64" t="s">
        <v>99</v>
      </c>
      <c r="B28" s="10">
        <v>2132</v>
      </c>
      <c r="C28" s="10">
        <v>2563</v>
      </c>
      <c r="D28" s="10">
        <v>923</v>
      </c>
      <c r="E28" s="10">
        <v>3406</v>
      </c>
      <c r="F28" s="10">
        <v>3794</v>
      </c>
      <c r="G28" s="10">
        <v>2299</v>
      </c>
      <c r="H28" s="10">
        <v>238</v>
      </c>
      <c r="I28" s="10">
        <v>188</v>
      </c>
      <c r="J28" s="10">
        <v>20</v>
      </c>
      <c r="K28" s="10">
        <v>184</v>
      </c>
      <c r="L28" s="10">
        <v>3394</v>
      </c>
      <c r="M28" s="10">
        <v>55</v>
      </c>
      <c r="N28" s="10">
        <v>69</v>
      </c>
      <c r="O28" s="10">
        <v>3239</v>
      </c>
      <c r="P28" s="10"/>
      <c r="Q28" s="26">
        <f t="shared" si="1"/>
        <v>22504</v>
      </c>
      <c r="R28" s="11">
        <v>7100</v>
      </c>
    </row>
    <row r="29" spans="1:19" s="22" customFormat="1" x14ac:dyDescent="0.25">
      <c r="A29" s="64" t="s">
        <v>479</v>
      </c>
      <c r="B29" s="10">
        <v>2861</v>
      </c>
      <c r="C29" s="10">
        <v>3470</v>
      </c>
      <c r="D29" s="10">
        <v>1203</v>
      </c>
      <c r="E29" s="10">
        <v>4824</v>
      </c>
      <c r="F29" s="10">
        <v>5446</v>
      </c>
      <c r="G29" s="10">
        <v>2440</v>
      </c>
      <c r="H29" s="10">
        <v>146</v>
      </c>
      <c r="I29" s="10">
        <v>193</v>
      </c>
      <c r="J29" s="10">
        <v>38</v>
      </c>
      <c r="K29" s="10">
        <v>235</v>
      </c>
      <c r="L29" s="10">
        <v>4772</v>
      </c>
      <c r="M29" s="10">
        <v>85</v>
      </c>
      <c r="N29" s="10">
        <v>108</v>
      </c>
      <c r="O29" s="10">
        <v>3805</v>
      </c>
      <c r="P29" s="10"/>
      <c r="Q29" s="26">
        <f t="shared" si="1"/>
        <v>29626</v>
      </c>
      <c r="R29" s="11">
        <v>9585</v>
      </c>
    </row>
    <row r="30" spans="1:19" s="22" customFormat="1" x14ac:dyDescent="0.25">
      <c r="A30" s="209" t="s">
        <v>177</v>
      </c>
      <c r="B30" s="209"/>
      <c r="C30" s="209"/>
      <c r="D30" s="209"/>
      <c r="E30" s="209"/>
      <c r="F30" s="209"/>
      <c r="G30" s="209"/>
      <c r="H30" s="209"/>
      <c r="I30" s="209"/>
      <c r="J30" s="209"/>
      <c r="K30" s="209"/>
      <c r="L30" s="209"/>
      <c r="M30" s="209"/>
      <c r="N30" s="209"/>
      <c r="O30" s="209"/>
      <c r="P30" s="209"/>
      <c r="Q30" s="209"/>
      <c r="R30" s="209"/>
      <c r="S30" s="10"/>
    </row>
    <row r="31" spans="1:19" s="22" customFormat="1" x14ac:dyDescent="0.25">
      <c r="A31" s="64" t="s">
        <v>56</v>
      </c>
      <c r="B31" s="24">
        <f t="shared" ref="B31:M31" si="2">B8/$R8</f>
        <v>0.25903614457831325</v>
      </c>
      <c r="C31" s="24">
        <f t="shared" si="2"/>
        <v>0.30873493975903615</v>
      </c>
      <c r="D31" s="24">
        <f t="shared" si="2"/>
        <v>0.14845094664371772</v>
      </c>
      <c r="E31" s="24">
        <f t="shared" si="2"/>
        <v>0.43265920826161791</v>
      </c>
      <c r="F31" s="24">
        <f t="shared" si="2"/>
        <v>0.39307228915662651</v>
      </c>
      <c r="G31" s="24">
        <f t="shared" si="2"/>
        <v>0.11058519793459552</v>
      </c>
      <c r="H31" s="24">
        <f t="shared" si="2"/>
        <v>8.8209982788296035E-3</v>
      </c>
      <c r="I31" s="24">
        <f t="shared" si="2"/>
        <v>2.6678141135972461E-2</v>
      </c>
      <c r="J31" s="24">
        <f t="shared" si="2"/>
        <v>1.5705679862306369E-2</v>
      </c>
      <c r="K31" s="24">
        <f t="shared" si="2"/>
        <v>6.4974182444061959E-2</v>
      </c>
      <c r="L31" s="24">
        <f t="shared" si="2"/>
        <v>0.34638554216867468</v>
      </c>
      <c r="M31" s="24">
        <f t="shared" si="2"/>
        <v>3.6790017211703961E-2</v>
      </c>
      <c r="N31" s="24"/>
      <c r="O31" s="24"/>
      <c r="P31" s="24">
        <f>P8/$R8</f>
        <v>0.1320998278829604</v>
      </c>
      <c r="Q31" s="25"/>
      <c r="R31" s="25"/>
      <c r="S31" s="10"/>
    </row>
    <row r="32" spans="1:19" s="22" customFormat="1" x14ac:dyDescent="0.25">
      <c r="A32" s="64" t="s">
        <v>61</v>
      </c>
      <c r="B32" s="24">
        <f t="shared" ref="B32:M32" si="3">B9/$R9</f>
        <v>0.2473638720829732</v>
      </c>
      <c r="C32" s="24">
        <f t="shared" si="3"/>
        <v>0.3049265341400173</v>
      </c>
      <c r="D32" s="24">
        <f t="shared" si="3"/>
        <v>0.13120138288677616</v>
      </c>
      <c r="E32" s="24">
        <f t="shared" si="3"/>
        <v>0.43941227312013831</v>
      </c>
      <c r="F32" s="24">
        <f t="shared" si="3"/>
        <v>0.39360414866032845</v>
      </c>
      <c r="G32" s="24">
        <f t="shared" si="3"/>
        <v>9.0406222990492655E-2</v>
      </c>
      <c r="H32" s="24">
        <f t="shared" si="3"/>
        <v>5.7044079515989627E-3</v>
      </c>
      <c r="I32" s="24">
        <f t="shared" si="3"/>
        <v>3.6992221261884187E-2</v>
      </c>
      <c r="J32" s="24">
        <f t="shared" si="3"/>
        <v>1.0371650821089023E-2</v>
      </c>
      <c r="K32" s="24">
        <f t="shared" si="3"/>
        <v>4.9783923941227312E-2</v>
      </c>
      <c r="L32" s="24">
        <f t="shared" si="3"/>
        <v>0.34382022471910112</v>
      </c>
      <c r="M32" s="24">
        <f t="shared" si="3"/>
        <v>2.8522039757994815E-2</v>
      </c>
      <c r="N32" s="24"/>
      <c r="O32" s="24"/>
      <c r="P32" s="24">
        <f>P9/$R9</f>
        <v>0.13915298184961106</v>
      </c>
      <c r="Q32" s="25"/>
      <c r="R32" s="25"/>
      <c r="S32" s="10"/>
    </row>
    <row r="33" spans="1:19" s="22" customFormat="1" x14ac:dyDescent="0.25">
      <c r="A33" s="64" t="s">
        <v>62</v>
      </c>
      <c r="B33" s="24">
        <f t="shared" ref="B33:M33" si="4">B10/$R10</f>
        <v>0.24661325564457393</v>
      </c>
      <c r="C33" s="24">
        <f t="shared" si="4"/>
        <v>0.3392571012381646</v>
      </c>
      <c r="D33" s="24">
        <f t="shared" si="4"/>
        <v>0.1278951201747997</v>
      </c>
      <c r="E33" s="24">
        <f t="shared" si="4"/>
        <v>0.42884195193008012</v>
      </c>
      <c r="F33" s="24">
        <f t="shared" si="4"/>
        <v>0.39606700655498905</v>
      </c>
      <c r="G33" s="24">
        <f t="shared" si="4"/>
        <v>9.8616168973051713E-2</v>
      </c>
      <c r="H33" s="24">
        <f t="shared" si="4"/>
        <v>6.8463219227967954E-3</v>
      </c>
      <c r="I33" s="24">
        <f t="shared" si="4"/>
        <v>3.0881281864530225E-2</v>
      </c>
      <c r="J33" s="24">
        <f t="shared" si="4"/>
        <v>8.3029861616897311E-3</v>
      </c>
      <c r="K33" s="24">
        <f t="shared" si="4"/>
        <v>4.6613255644573928E-2</v>
      </c>
      <c r="L33" s="24">
        <f t="shared" si="4"/>
        <v>0.34260742898761837</v>
      </c>
      <c r="M33" s="24">
        <f t="shared" si="4"/>
        <v>2.7093954843408593E-2</v>
      </c>
      <c r="N33" s="24"/>
      <c r="O33" s="24">
        <f t="shared" ref="O33:O49" si="5">O10/$R10</f>
        <v>0.15003641660597233</v>
      </c>
      <c r="P33" s="24">
        <f>P10/$R10</f>
        <v>3.3357611070648219E-2</v>
      </c>
      <c r="Q33" s="25"/>
      <c r="R33" s="25"/>
      <c r="S33" s="10"/>
    </row>
    <row r="34" spans="1:19" s="22" customFormat="1" x14ac:dyDescent="0.25">
      <c r="A34" s="64" t="s">
        <v>63</v>
      </c>
      <c r="B34" s="24">
        <f t="shared" ref="B34:M34" si="6">B11/$R11</f>
        <v>0.23654983412664071</v>
      </c>
      <c r="C34" s="24">
        <f t="shared" si="6"/>
        <v>0.34328573489110054</v>
      </c>
      <c r="D34" s="24">
        <f t="shared" si="6"/>
        <v>0.13500649069666812</v>
      </c>
      <c r="E34" s="24">
        <f t="shared" si="6"/>
        <v>0.42362613587191694</v>
      </c>
      <c r="F34" s="24">
        <f t="shared" si="6"/>
        <v>0.41410644742535702</v>
      </c>
      <c r="G34" s="24">
        <f t="shared" si="6"/>
        <v>9.0725515649790853E-2</v>
      </c>
      <c r="H34" s="24">
        <f t="shared" si="6"/>
        <v>7.0676474830520695E-3</v>
      </c>
      <c r="I34" s="24">
        <f t="shared" si="6"/>
        <v>1.9616327708062889E-2</v>
      </c>
      <c r="J34" s="24">
        <f t="shared" si="6"/>
        <v>8.3657868166738779E-3</v>
      </c>
      <c r="K34" s="24">
        <f t="shared" si="6"/>
        <v>4.7165729121592385E-2</v>
      </c>
      <c r="L34" s="24">
        <f t="shared" si="6"/>
        <v>0.34227607096495022</v>
      </c>
      <c r="M34" s="24">
        <f t="shared" si="6"/>
        <v>1.99048031155344E-2</v>
      </c>
      <c r="N34" s="24"/>
      <c r="O34" s="24">
        <f t="shared" si="5"/>
        <v>0.22053944901197173</v>
      </c>
      <c r="P34" s="24"/>
      <c r="Q34" s="25"/>
      <c r="R34" s="25"/>
      <c r="S34" s="10"/>
    </row>
    <row r="35" spans="1:19" s="22" customFormat="1" x14ac:dyDescent="0.25">
      <c r="A35" s="64" t="s">
        <v>64</v>
      </c>
      <c r="B35" s="24">
        <f t="shared" ref="B35:M35" si="7">B12/$R12</f>
        <v>0.21246605457131773</v>
      </c>
      <c r="C35" s="24">
        <f t="shared" si="7"/>
        <v>0.3357041251778094</v>
      </c>
      <c r="D35" s="24">
        <f t="shared" si="7"/>
        <v>0.12621233673865254</v>
      </c>
      <c r="E35" s="24">
        <f t="shared" si="7"/>
        <v>0.42894090262511314</v>
      </c>
      <c r="F35" s="24">
        <f t="shared" si="7"/>
        <v>0.38057674899780164</v>
      </c>
      <c r="G35" s="24">
        <f t="shared" si="7"/>
        <v>0.16617095564463985</v>
      </c>
      <c r="H35" s="24">
        <f t="shared" si="7"/>
        <v>4.7846889952153108E-3</v>
      </c>
      <c r="I35" s="24">
        <f t="shared" si="7"/>
        <v>1.7586964955386006E-2</v>
      </c>
      <c r="J35" s="24">
        <f t="shared" si="7"/>
        <v>6.0778481831113406E-3</v>
      </c>
      <c r="K35" s="24">
        <f t="shared" si="7"/>
        <v>3.6337773179878442E-2</v>
      </c>
      <c r="L35" s="24">
        <f t="shared" si="7"/>
        <v>0.30440967283072545</v>
      </c>
      <c r="M35" s="24">
        <f t="shared" si="7"/>
        <v>1.4871330660804346E-2</v>
      </c>
      <c r="N35" s="24"/>
      <c r="O35" s="24">
        <f t="shared" si="5"/>
        <v>0.25332988490883229</v>
      </c>
      <c r="P35" s="24"/>
      <c r="Q35" s="25"/>
      <c r="R35" s="25"/>
      <c r="S35" s="10"/>
    </row>
    <row r="36" spans="1:19" s="22" customFormat="1" x14ac:dyDescent="0.25">
      <c r="A36" s="64" t="s">
        <v>65</v>
      </c>
      <c r="B36" s="24">
        <f t="shared" ref="B36:M36" si="8">B13/$R13</f>
        <v>0.22864734910793369</v>
      </c>
      <c r="C36" s="24">
        <f t="shared" si="8"/>
        <v>0.33012779956978361</v>
      </c>
      <c r="D36" s="24">
        <f t="shared" si="8"/>
        <v>0.12716689864608377</v>
      </c>
      <c r="E36" s="24">
        <f t="shared" si="8"/>
        <v>0.43818802986207767</v>
      </c>
      <c r="F36" s="24">
        <f t="shared" si="8"/>
        <v>0.40554219916487411</v>
      </c>
      <c r="G36" s="24">
        <f t="shared" si="8"/>
        <v>0.26787295963558144</v>
      </c>
      <c r="H36" s="24">
        <f t="shared" si="8"/>
        <v>9.4900670631405792E-3</v>
      </c>
      <c r="I36" s="24">
        <f t="shared" si="8"/>
        <v>1.6955586486144501E-2</v>
      </c>
      <c r="J36" s="24">
        <f t="shared" si="8"/>
        <v>5.9471086929014302E-3</v>
      </c>
      <c r="K36" s="24">
        <f t="shared" si="8"/>
        <v>3.54295837023915E-2</v>
      </c>
      <c r="L36" s="24">
        <f t="shared" si="8"/>
        <v>0.3017841326078704</v>
      </c>
      <c r="M36" s="24">
        <f t="shared" si="8"/>
        <v>2.0118942173858029E-2</v>
      </c>
      <c r="N36" s="24"/>
      <c r="O36" s="24">
        <f t="shared" si="5"/>
        <v>0.25180311274199674</v>
      </c>
      <c r="P36" s="24"/>
      <c r="Q36" s="25"/>
      <c r="R36" s="25"/>
      <c r="S36" s="10"/>
    </row>
    <row r="37" spans="1:19" s="22" customFormat="1" x14ac:dyDescent="0.25">
      <c r="A37" s="64" t="s">
        <v>66</v>
      </c>
      <c r="B37" s="24">
        <f t="shared" ref="B37:M37" si="9">B14/$R14</f>
        <v>0.23069282344176806</v>
      </c>
      <c r="C37" s="24">
        <f t="shared" si="9"/>
        <v>0.31723367270921282</v>
      </c>
      <c r="D37" s="24">
        <f t="shared" si="9"/>
        <v>0.12503104047678174</v>
      </c>
      <c r="E37" s="24">
        <f t="shared" si="9"/>
        <v>0.43456667494412715</v>
      </c>
      <c r="F37" s="24">
        <f t="shared" si="9"/>
        <v>0.40861683635460638</v>
      </c>
      <c r="G37" s="24">
        <f t="shared" si="9"/>
        <v>0.28519990067047429</v>
      </c>
      <c r="H37" s="24">
        <f t="shared" si="9"/>
        <v>5.9597715420908869E-3</v>
      </c>
      <c r="I37" s="24">
        <f t="shared" si="9"/>
        <v>1.5520238390861684E-2</v>
      </c>
      <c r="J37" s="24">
        <f t="shared" si="9"/>
        <v>6.2080953563446737E-3</v>
      </c>
      <c r="K37" s="24">
        <f t="shared" si="9"/>
        <v>3.178544822448473E-2</v>
      </c>
      <c r="L37" s="24">
        <f t="shared" si="9"/>
        <v>0.32989818723615594</v>
      </c>
      <c r="M37" s="24">
        <f t="shared" si="9"/>
        <v>2.0362552768810528E-2</v>
      </c>
      <c r="N37" s="24"/>
      <c r="O37" s="24">
        <f t="shared" si="5"/>
        <v>0.25776011919543085</v>
      </c>
      <c r="P37" s="24"/>
      <c r="Q37" s="25"/>
      <c r="R37" s="25"/>
      <c r="S37" s="10"/>
    </row>
    <row r="38" spans="1:19" s="22" customFormat="1" x14ac:dyDescent="0.25">
      <c r="A38" s="64" t="s">
        <v>69</v>
      </c>
      <c r="B38" s="24">
        <f t="shared" ref="B38:M38" si="10">B15/$R15</f>
        <v>0.2178876315267024</v>
      </c>
      <c r="C38" s="24">
        <f t="shared" si="10"/>
        <v>0.29998014691284497</v>
      </c>
      <c r="D38" s="24">
        <f t="shared" si="10"/>
        <v>0.11276553504069883</v>
      </c>
      <c r="E38" s="24">
        <f t="shared" si="10"/>
        <v>0.44163192376414534</v>
      </c>
      <c r="F38" s="24">
        <f t="shared" si="10"/>
        <v>0.40182648401826482</v>
      </c>
      <c r="G38" s="24">
        <f t="shared" si="10"/>
        <v>0.28379988088147706</v>
      </c>
      <c r="H38" s="24">
        <f t="shared" si="10"/>
        <v>1.399642644431209E-2</v>
      </c>
      <c r="I38" s="24">
        <f t="shared" si="10"/>
        <v>1.9654556283502083E-2</v>
      </c>
      <c r="J38" s="24">
        <f t="shared" si="10"/>
        <v>5.3603335318642047E-3</v>
      </c>
      <c r="K38" s="24">
        <f t="shared" si="10"/>
        <v>3.216200119118523E-2</v>
      </c>
      <c r="L38" s="24">
        <f t="shared" si="10"/>
        <v>0.33015683938852491</v>
      </c>
      <c r="M38" s="24">
        <f t="shared" si="10"/>
        <v>1.5584673416716299E-2</v>
      </c>
      <c r="N38" s="24"/>
      <c r="O38" s="24">
        <f t="shared" si="5"/>
        <v>0.26891006551518759</v>
      </c>
      <c r="P38" s="24"/>
      <c r="Q38" s="25"/>
      <c r="R38" s="25"/>
      <c r="S38" s="10"/>
    </row>
    <row r="39" spans="1:19" s="22" customFormat="1" x14ac:dyDescent="0.25">
      <c r="A39" s="64" t="s">
        <v>70</v>
      </c>
      <c r="B39" s="24">
        <f t="shared" ref="B39:M39" si="11">B16/$R16</f>
        <v>0.19613140263669765</v>
      </c>
      <c r="C39" s="24">
        <f t="shared" si="11"/>
        <v>0.29381888912902526</v>
      </c>
      <c r="D39" s="24">
        <f t="shared" si="11"/>
        <v>0.12146098984223039</v>
      </c>
      <c r="E39" s="24">
        <f t="shared" si="11"/>
        <v>0.4223038685973633</v>
      </c>
      <c r="F39" s="24">
        <f t="shared" si="11"/>
        <v>0.41376701966717094</v>
      </c>
      <c r="G39" s="24">
        <f t="shared" si="11"/>
        <v>0.28928031121677111</v>
      </c>
      <c r="H39" s="24">
        <f t="shared" si="11"/>
        <v>1.5993084071752754E-2</v>
      </c>
      <c r="I39" s="24">
        <f t="shared" si="11"/>
        <v>1.5020531661984008E-2</v>
      </c>
      <c r="J39" s="24">
        <f t="shared" si="11"/>
        <v>5.4030689431597148E-3</v>
      </c>
      <c r="K39" s="24">
        <f t="shared" si="11"/>
        <v>2.5718608169440244E-2</v>
      </c>
      <c r="L39" s="24">
        <f t="shared" si="11"/>
        <v>0.32299546142208774</v>
      </c>
      <c r="M39" s="24">
        <f t="shared" si="11"/>
        <v>1.9667170953101363E-2</v>
      </c>
      <c r="N39" s="24"/>
      <c r="O39" s="24">
        <f t="shared" si="5"/>
        <v>0.30267992219580719</v>
      </c>
      <c r="P39" s="24"/>
      <c r="Q39" s="25"/>
      <c r="R39" s="25"/>
      <c r="S39" s="10"/>
    </row>
    <row r="40" spans="1:19" s="22" customFormat="1" x14ac:dyDescent="0.25">
      <c r="A40" s="14" t="s">
        <v>71</v>
      </c>
      <c r="B40" s="24">
        <f t="shared" ref="B40:M40" si="12">B17/$R17</f>
        <v>0.18426895020615286</v>
      </c>
      <c r="C40" s="24">
        <f t="shared" si="12"/>
        <v>0.30743207527222749</v>
      </c>
      <c r="D40" s="24">
        <f t="shared" si="12"/>
        <v>0.10751665080875357</v>
      </c>
      <c r="E40" s="24">
        <f t="shared" si="12"/>
        <v>0.4202346971138598</v>
      </c>
      <c r="F40" s="24">
        <f t="shared" si="12"/>
        <v>0.42615498467068402</v>
      </c>
      <c r="G40" s="24">
        <f t="shared" si="12"/>
        <v>0.24442330056031292</v>
      </c>
      <c r="H40" s="24">
        <f t="shared" si="12"/>
        <v>1.2897769320224125E-2</v>
      </c>
      <c r="I40" s="24">
        <f t="shared" si="12"/>
        <v>1.543503541600592E-2</v>
      </c>
      <c r="J40" s="24">
        <f t="shared" si="12"/>
        <v>5.8145681361666136E-3</v>
      </c>
      <c r="K40" s="24">
        <f t="shared" si="12"/>
        <v>2.8649962998202771E-2</v>
      </c>
      <c r="L40" s="24">
        <f t="shared" si="12"/>
        <v>0.32540437678401524</v>
      </c>
      <c r="M40" s="24">
        <f t="shared" si="12"/>
        <v>2.3469711385981605E-2</v>
      </c>
      <c r="N40" s="24"/>
      <c r="O40" s="24">
        <f t="shared" si="5"/>
        <v>0.28819114071254892</v>
      </c>
      <c r="P40" s="24"/>
      <c r="Q40" s="25"/>
      <c r="R40" s="25"/>
      <c r="S40" s="10"/>
    </row>
    <row r="41" spans="1:19" s="22" customFormat="1" x14ac:dyDescent="0.25">
      <c r="A41" s="14" t="s">
        <v>72</v>
      </c>
      <c r="B41" s="24">
        <f t="shared" ref="B41:M41" si="13">B18/$R18</f>
        <v>0.19020828345702656</v>
      </c>
      <c r="C41" s="24">
        <f t="shared" si="13"/>
        <v>0.30380655973186499</v>
      </c>
      <c r="D41" s="24">
        <f t="shared" si="13"/>
        <v>0.10988747905195116</v>
      </c>
      <c r="E41" s="24">
        <f t="shared" si="13"/>
        <v>0.42111563322959061</v>
      </c>
      <c r="F41" s="24">
        <f t="shared" si="13"/>
        <v>0.43655733780225042</v>
      </c>
      <c r="G41" s="24">
        <f t="shared" si="13"/>
        <v>0.20612880057457506</v>
      </c>
      <c r="H41" s="24">
        <f t="shared" si="13"/>
        <v>6.9427819008858029E-3</v>
      </c>
      <c r="I41" s="24">
        <f t="shared" si="13"/>
        <v>1.2568829303327747E-2</v>
      </c>
      <c r="J41" s="24">
        <f t="shared" si="13"/>
        <v>5.5063442662197752E-3</v>
      </c>
      <c r="K41" s="24">
        <f t="shared" si="13"/>
        <v>3.6030644002872876E-2</v>
      </c>
      <c r="L41" s="24">
        <f t="shared" si="13"/>
        <v>0.33947809432607134</v>
      </c>
      <c r="M41" s="24">
        <f t="shared" si="13"/>
        <v>2.0708642566435242E-2</v>
      </c>
      <c r="N41" s="24"/>
      <c r="O41" s="24">
        <f t="shared" si="5"/>
        <v>0.3072779506823079</v>
      </c>
      <c r="P41" s="24"/>
      <c r="Q41" s="11"/>
      <c r="R41" s="11"/>
      <c r="S41" s="10"/>
    </row>
    <row r="42" spans="1:19" s="22" customFormat="1" x14ac:dyDescent="0.25">
      <c r="A42" s="14" t="s">
        <v>73</v>
      </c>
      <c r="B42" s="24">
        <f t="shared" ref="B42:M42" si="14">B19/$R19</f>
        <v>0.19735868991019545</v>
      </c>
      <c r="C42" s="24">
        <f t="shared" si="14"/>
        <v>0.33629160063391444</v>
      </c>
      <c r="D42" s="24">
        <f t="shared" si="14"/>
        <v>0.10068674062334917</v>
      </c>
      <c r="E42" s="24">
        <f t="shared" si="14"/>
        <v>0.45589012150026414</v>
      </c>
      <c r="F42" s="24">
        <f t="shared" si="14"/>
        <v>0.45620707871104066</v>
      </c>
      <c r="G42" s="24">
        <f t="shared" si="14"/>
        <v>0.16323296354992076</v>
      </c>
      <c r="H42" s="24">
        <f t="shared" si="14"/>
        <v>5.1769677760169046E-3</v>
      </c>
      <c r="I42" s="24">
        <f t="shared" si="14"/>
        <v>1.6376122556788168E-2</v>
      </c>
      <c r="J42" s="24">
        <f t="shared" si="14"/>
        <v>2.4300052826201797E-3</v>
      </c>
      <c r="K42" s="24">
        <f t="shared" si="14"/>
        <v>2.7469624933967249E-2</v>
      </c>
      <c r="L42" s="24">
        <f t="shared" si="14"/>
        <v>0.3301637612255679</v>
      </c>
      <c r="M42" s="24">
        <f t="shared" si="14"/>
        <v>2.1341785525620709E-2</v>
      </c>
      <c r="N42" s="24"/>
      <c r="O42" s="24">
        <f t="shared" si="5"/>
        <v>0.31273111463285791</v>
      </c>
      <c r="P42" s="24"/>
      <c r="Q42" s="11"/>
      <c r="R42" s="11"/>
      <c r="S42" s="10"/>
    </row>
    <row r="43" spans="1:19" s="22" customFormat="1" x14ac:dyDescent="0.25">
      <c r="A43" s="14" t="s">
        <v>74</v>
      </c>
      <c r="B43" s="24">
        <f t="shared" ref="B43:M43" si="15">B20/$R20</f>
        <v>0.20141661300708308</v>
      </c>
      <c r="C43" s="24">
        <f t="shared" si="15"/>
        <v>0.35273663876368322</v>
      </c>
      <c r="D43" s="24">
        <f t="shared" si="15"/>
        <v>0.11732131358660657</v>
      </c>
      <c r="E43" s="24">
        <f t="shared" si="15"/>
        <v>0.45614938828074691</v>
      </c>
      <c r="F43" s="24">
        <f t="shared" si="15"/>
        <v>0.46696716033483582</v>
      </c>
      <c r="G43" s="24">
        <f t="shared" si="15"/>
        <v>0.14810045074050227</v>
      </c>
      <c r="H43" s="24">
        <f t="shared" si="15"/>
        <v>4.2498390212491952E-3</v>
      </c>
      <c r="I43" s="24">
        <f t="shared" si="15"/>
        <v>1.5840309079201545E-2</v>
      </c>
      <c r="J43" s="24">
        <f t="shared" si="15"/>
        <v>3.0907920154539599E-3</v>
      </c>
      <c r="K43" s="24">
        <f t="shared" si="15"/>
        <v>3.1294269156471342E-2</v>
      </c>
      <c r="L43" s="24">
        <f t="shared" si="15"/>
        <v>0.35453960077269803</v>
      </c>
      <c r="M43" s="24">
        <f t="shared" si="15"/>
        <v>2.0347714101738572E-2</v>
      </c>
      <c r="N43" s="24"/>
      <c r="O43" s="24">
        <f t="shared" si="5"/>
        <v>0.31538956857694783</v>
      </c>
      <c r="P43" s="24"/>
      <c r="Q43" s="11"/>
      <c r="R43" s="11"/>
      <c r="S43" s="10"/>
    </row>
    <row r="44" spans="1:19" s="22" customFormat="1" x14ac:dyDescent="0.25">
      <c r="A44" s="14" t="s">
        <v>75</v>
      </c>
      <c r="B44" s="24">
        <f t="shared" ref="B44:M44" si="16">B21/$R21</f>
        <v>0.23972152896361487</v>
      </c>
      <c r="C44" s="24">
        <f t="shared" si="16"/>
        <v>0.36437672402469462</v>
      </c>
      <c r="D44" s="24">
        <f t="shared" si="16"/>
        <v>0.11835019046368055</v>
      </c>
      <c r="E44" s="24">
        <f t="shared" si="16"/>
        <v>0.45763825036122424</v>
      </c>
      <c r="F44" s="24">
        <f t="shared" si="16"/>
        <v>0.49165900433469067</v>
      </c>
      <c r="G44" s="24">
        <f t="shared" si="16"/>
        <v>0.13109155392092472</v>
      </c>
      <c r="H44" s="24">
        <f t="shared" si="16"/>
        <v>4.7287534480493889E-3</v>
      </c>
      <c r="I44" s="24">
        <f t="shared" si="16"/>
        <v>1.6419282805727044E-2</v>
      </c>
      <c r="J44" s="24">
        <f t="shared" si="16"/>
        <v>2.6270852489163271E-3</v>
      </c>
      <c r="K44" s="24">
        <f t="shared" si="16"/>
        <v>2.9029292000525418E-2</v>
      </c>
      <c r="L44" s="24">
        <f t="shared" si="16"/>
        <v>0.3932746617627742</v>
      </c>
      <c r="M44" s="24">
        <f t="shared" si="16"/>
        <v>2.2330224615788784E-2</v>
      </c>
      <c r="N44" s="24"/>
      <c r="O44" s="24">
        <f t="shared" si="5"/>
        <v>0.33968212268488113</v>
      </c>
      <c r="P44" s="10"/>
      <c r="Q44" s="11"/>
      <c r="R44" s="11"/>
      <c r="S44" s="10"/>
    </row>
    <row r="45" spans="1:19" s="22" customFormat="1" x14ac:dyDescent="0.25">
      <c r="A45" s="14" t="s">
        <v>76</v>
      </c>
      <c r="B45" s="24">
        <f t="shared" ref="B45:M45" si="17">B22/$R22</f>
        <v>0.23046145638837023</v>
      </c>
      <c r="C45" s="24">
        <f t="shared" si="17"/>
        <v>0.37409975993598293</v>
      </c>
      <c r="D45" s="24">
        <f t="shared" si="17"/>
        <v>0.11363030141371032</v>
      </c>
      <c r="E45" s="24">
        <f t="shared" si="17"/>
        <v>0.42891437716724462</v>
      </c>
      <c r="F45" s="24">
        <f t="shared" si="17"/>
        <v>0.51226993865030679</v>
      </c>
      <c r="G45" s="24">
        <f t="shared" si="17"/>
        <v>0.11242998132835423</v>
      </c>
      <c r="H45" s="24">
        <f t="shared" si="17"/>
        <v>3.4675913576953854E-3</v>
      </c>
      <c r="I45" s="24">
        <f t="shared" si="17"/>
        <v>1.8538276873833023E-2</v>
      </c>
      <c r="J45" s="24">
        <f t="shared" si="17"/>
        <v>7.2019205121365698E-3</v>
      </c>
      <c r="K45" s="24">
        <f t="shared" si="17"/>
        <v>2.8674313150173381E-2</v>
      </c>
      <c r="L45" s="24">
        <f t="shared" si="17"/>
        <v>0.38877033875700184</v>
      </c>
      <c r="M45" s="24">
        <f t="shared" si="17"/>
        <v>1.4670578821018939E-2</v>
      </c>
      <c r="N45" s="24"/>
      <c r="O45" s="24">
        <f t="shared" si="5"/>
        <v>0.3564950653507602</v>
      </c>
      <c r="P45" s="10"/>
      <c r="Q45" s="11"/>
      <c r="R45" s="11"/>
      <c r="S45" s="10"/>
    </row>
    <row r="46" spans="1:19" s="22" customFormat="1" x14ac:dyDescent="0.25">
      <c r="A46" s="23" t="s">
        <v>77</v>
      </c>
      <c r="B46" s="24">
        <f t="shared" ref="B46:M46" si="18">B23/$R23</f>
        <v>0.23987698616094311</v>
      </c>
      <c r="C46" s="24">
        <f t="shared" si="18"/>
        <v>0.35588587049376386</v>
      </c>
      <c r="D46" s="24">
        <f t="shared" si="18"/>
        <v>0.10951648727148471</v>
      </c>
      <c r="E46" s="24">
        <f t="shared" si="18"/>
        <v>0.43396548778404237</v>
      </c>
      <c r="F46" s="24">
        <f t="shared" si="18"/>
        <v>0.52605501452246706</v>
      </c>
      <c r="G46" s="24">
        <f t="shared" si="18"/>
        <v>0.11002904493422176</v>
      </c>
      <c r="H46" s="24">
        <f t="shared" si="18"/>
        <v>4.271313856142149E-3</v>
      </c>
      <c r="I46" s="24">
        <f t="shared" si="18"/>
        <v>1.9648043738253886E-2</v>
      </c>
      <c r="J46" s="24">
        <f t="shared" si="18"/>
        <v>2.0502306509482316E-3</v>
      </c>
      <c r="K46" s="24">
        <f t="shared" si="18"/>
        <v>3.2632837860926023E-2</v>
      </c>
      <c r="L46" s="24">
        <f t="shared" si="18"/>
        <v>0.39791559883820266</v>
      </c>
      <c r="M46" s="24">
        <f t="shared" si="18"/>
        <v>1.2472236459935076E-2</v>
      </c>
      <c r="N46" s="24"/>
      <c r="O46" s="24">
        <f t="shared" si="5"/>
        <v>0.39244831710234068</v>
      </c>
      <c r="P46" s="10"/>
      <c r="Q46" s="11"/>
      <c r="R46" s="11"/>
      <c r="S46" s="10"/>
    </row>
    <row r="47" spans="1:19" s="22" customFormat="1" x14ac:dyDescent="0.25">
      <c r="A47" s="23" t="s">
        <v>95</v>
      </c>
      <c r="B47" s="24">
        <f t="shared" ref="B47:M47" si="19">B24/$R24</f>
        <v>0.25834292289988492</v>
      </c>
      <c r="C47" s="24">
        <f t="shared" si="19"/>
        <v>0.32336018411967782</v>
      </c>
      <c r="D47" s="24">
        <f t="shared" si="19"/>
        <v>0.119102416570771</v>
      </c>
      <c r="E47" s="24">
        <f t="shared" si="19"/>
        <v>0.42174913693901034</v>
      </c>
      <c r="F47" s="24">
        <f t="shared" si="19"/>
        <v>0.57077100115074797</v>
      </c>
      <c r="G47" s="24">
        <f t="shared" si="19"/>
        <v>0.16915995397008055</v>
      </c>
      <c r="H47" s="24">
        <f t="shared" si="19"/>
        <v>8.0552359033371698E-3</v>
      </c>
      <c r="I47" s="24">
        <f t="shared" si="19"/>
        <v>3.1645569620253167E-2</v>
      </c>
      <c r="J47" s="24">
        <f t="shared" si="19"/>
        <v>6.3291139240506328E-3</v>
      </c>
      <c r="K47" s="24">
        <f t="shared" si="19"/>
        <v>3.1645569620253167E-2</v>
      </c>
      <c r="L47" s="24">
        <f t="shared" si="19"/>
        <v>0.45799769850402761</v>
      </c>
      <c r="M47" s="24">
        <f t="shared" si="19"/>
        <v>1.3808975834292289E-2</v>
      </c>
      <c r="N47" s="24">
        <f>N24/$R24</f>
        <v>1.3808975834292289E-2</v>
      </c>
      <c r="O47" s="24">
        <f t="shared" si="5"/>
        <v>0.41772151898734178</v>
      </c>
    </row>
    <row r="48" spans="1:19" s="22" customFormat="1" x14ac:dyDescent="0.25">
      <c r="A48" s="64" t="s">
        <v>96</v>
      </c>
      <c r="B48" s="24">
        <f t="shared" ref="B48:M48" si="20">B25/$R25</f>
        <v>0.25171311100959343</v>
      </c>
      <c r="C48" s="24">
        <f t="shared" si="20"/>
        <v>0.32594792142530837</v>
      </c>
      <c r="D48" s="24">
        <f t="shared" si="20"/>
        <v>0.12539972590223847</v>
      </c>
      <c r="E48" s="24">
        <f t="shared" si="20"/>
        <v>0.4369575148469621</v>
      </c>
      <c r="F48" s="24">
        <f t="shared" si="20"/>
        <v>0.53700319780721795</v>
      </c>
      <c r="G48" s="24">
        <f t="shared" si="20"/>
        <v>0.24714481498401097</v>
      </c>
      <c r="H48" s="24">
        <f t="shared" si="20"/>
        <v>3.0379168570123342E-2</v>
      </c>
      <c r="I48" s="24">
        <f t="shared" si="20"/>
        <v>3.9058931018730016E-2</v>
      </c>
      <c r="J48" s="24">
        <f t="shared" si="20"/>
        <v>9.3650068524440376E-3</v>
      </c>
      <c r="K48" s="24">
        <f t="shared" si="20"/>
        <v>4.0201005025125629E-2</v>
      </c>
      <c r="L48" s="24">
        <f t="shared" si="20"/>
        <v>0.44221105527638194</v>
      </c>
      <c r="M48" s="24">
        <f t="shared" si="20"/>
        <v>1.4846962083142987E-2</v>
      </c>
      <c r="N48" s="24">
        <f>N25/$R25</f>
        <v>1.3019643672910005E-2</v>
      </c>
      <c r="O48" s="24">
        <f t="shared" si="5"/>
        <v>0.46916400182731843</v>
      </c>
      <c r="P48" s="11"/>
      <c r="Q48" s="11"/>
      <c r="R48" s="11"/>
    </row>
    <row r="49" spans="1:19" s="22" customFormat="1" x14ac:dyDescent="0.25">
      <c r="A49" s="64" t="s">
        <v>97</v>
      </c>
      <c r="B49" s="24">
        <f t="shared" ref="B49:M49" si="21">B26/$R26</f>
        <v>0.27436023622047245</v>
      </c>
      <c r="C49" s="24">
        <f t="shared" si="21"/>
        <v>0.32357283464566927</v>
      </c>
      <c r="D49" s="24">
        <f t="shared" si="21"/>
        <v>0.12229330708661418</v>
      </c>
      <c r="E49" s="24">
        <f t="shared" si="21"/>
        <v>0.39788385826771655</v>
      </c>
      <c r="F49" s="24">
        <f t="shared" si="21"/>
        <v>0.48720472440944884</v>
      </c>
      <c r="G49" s="24">
        <f t="shared" si="21"/>
        <v>0.31840551181102361</v>
      </c>
      <c r="H49" s="24">
        <f t="shared" si="21"/>
        <v>2.7559055118110236E-2</v>
      </c>
      <c r="I49" s="24">
        <f t="shared" si="21"/>
        <v>3.6417322834645667E-2</v>
      </c>
      <c r="J49" s="24">
        <f t="shared" si="21"/>
        <v>8.1200787401574798E-3</v>
      </c>
      <c r="K49" s="24">
        <f t="shared" si="21"/>
        <v>4.1584645669291341E-2</v>
      </c>
      <c r="L49" s="24">
        <f t="shared" si="21"/>
        <v>0.45004921259842517</v>
      </c>
      <c r="M49" s="24">
        <f t="shared" si="21"/>
        <v>5.6594488188976382E-3</v>
      </c>
      <c r="N49" s="24">
        <f>N26/$R26</f>
        <v>9.8425196850393699E-3</v>
      </c>
      <c r="O49" s="24">
        <f t="shared" si="5"/>
        <v>0.53174212598425197</v>
      </c>
      <c r="P49" s="11"/>
      <c r="Q49" s="11"/>
      <c r="R49" s="11"/>
    </row>
    <row r="50" spans="1:19" s="22" customFormat="1" x14ac:dyDescent="0.25">
      <c r="A50" s="64" t="s">
        <v>98</v>
      </c>
      <c r="B50" s="24">
        <f t="shared" ref="B50:O50" si="22">+B27/$R27</f>
        <v>0.27702205882352943</v>
      </c>
      <c r="C50" s="24">
        <f t="shared" si="22"/>
        <v>0.32224264705882355</v>
      </c>
      <c r="D50" s="24">
        <f t="shared" si="22"/>
        <v>0.11764705882352941</v>
      </c>
      <c r="E50" s="24">
        <f t="shared" si="22"/>
        <v>0.42261029411764706</v>
      </c>
      <c r="F50" s="24">
        <f t="shared" si="22"/>
        <v>0.51875000000000004</v>
      </c>
      <c r="G50" s="24">
        <f t="shared" si="22"/>
        <v>0.36378676470588234</v>
      </c>
      <c r="H50" s="24">
        <f t="shared" si="22"/>
        <v>2.7941176470588237E-2</v>
      </c>
      <c r="I50" s="24">
        <f t="shared" si="22"/>
        <v>1.9301470588235295E-2</v>
      </c>
      <c r="J50" s="24">
        <f t="shared" si="22"/>
        <v>6.4338235294117644E-3</v>
      </c>
      <c r="K50" s="24">
        <f t="shared" si="22"/>
        <v>2.9779411764705881E-2</v>
      </c>
      <c r="L50" s="24">
        <f t="shared" si="22"/>
        <v>0.49080882352941174</v>
      </c>
      <c r="M50" s="24">
        <f t="shared" si="22"/>
        <v>7.5367647058823531E-3</v>
      </c>
      <c r="N50" s="24">
        <f t="shared" si="22"/>
        <v>1.0477941176470587E-2</v>
      </c>
      <c r="O50" s="24">
        <f t="shared" si="22"/>
        <v>0.50238970588235299</v>
      </c>
      <c r="P50" s="11"/>
      <c r="Q50" s="11"/>
      <c r="R50" s="11"/>
    </row>
    <row r="51" spans="1:19" s="22" customFormat="1" x14ac:dyDescent="0.25">
      <c r="A51" s="64" t="s">
        <v>99</v>
      </c>
      <c r="B51" s="24">
        <f t="shared" ref="B51:O51" si="23">+B28/$R28</f>
        <v>0.30028169014084505</v>
      </c>
      <c r="C51" s="24">
        <f t="shared" si="23"/>
        <v>0.36098591549295772</v>
      </c>
      <c r="D51" s="24">
        <f t="shared" si="23"/>
        <v>0.13</v>
      </c>
      <c r="E51" s="24">
        <f t="shared" si="23"/>
        <v>0.47971830985915492</v>
      </c>
      <c r="F51" s="24">
        <f t="shared" si="23"/>
        <v>0.53436619718309863</v>
      </c>
      <c r="G51" s="24">
        <f t="shared" si="23"/>
        <v>0.32380281690140844</v>
      </c>
      <c r="H51" s="24">
        <f t="shared" si="23"/>
        <v>3.3521126760563381E-2</v>
      </c>
      <c r="I51" s="24">
        <f t="shared" si="23"/>
        <v>2.647887323943662E-2</v>
      </c>
      <c r="J51" s="24">
        <f t="shared" si="23"/>
        <v>2.8169014084507044E-3</v>
      </c>
      <c r="K51" s="24">
        <f t="shared" si="23"/>
        <v>2.5915492957746478E-2</v>
      </c>
      <c r="L51" s="24">
        <f t="shared" si="23"/>
        <v>0.47802816901408451</v>
      </c>
      <c r="M51" s="24">
        <f t="shared" si="23"/>
        <v>7.7464788732394367E-3</v>
      </c>
      <c r="N51" s="24">
        <f t="shared" si="23"/>
        <v>9.7183098591549291E-3</v>
      </c>
      <c r="O51" s="24">
        <f t="shared" si="23"/>
        <v>0.45619718309859153</v>
      </c>
      <c r="P51" s="11"/>
      <c r="Q51" s="11"/>
      <c r="R51" s="11"/>
    </row>
    <row r="52" spans="1:19" s="22" customFormat="1" x14ac:dyDescent="0.25">
      <c r="A52" s="64" t="s">
        <v>479</v>
      </c>
      <c r="B52" s="24">
        <f t="shared" ref="B52:O52" si="24">+B29/$R29</f>
        <v>0.29848721961398017</v>
      </c>
      <c r="C52" s="24">
        <f t="shared" si="24"/>
        <v>0.36202399582681272</v>
      </c>
      <c r="D52" s="24">
        <f t="shared" si="24"/>
        <v>0.12550860719874804</v>
      </c>
      <c r="E52" s="24">
        <f t="shared" si="24"/>
        <v>0.50328638497652578</v>
      </c>
      <c r="F52" s="24">
        <f t="shared" si="24"/>
        <v>0.56817944705268653</v>
      </c>
      <c r="G52" s="24">
        <f t="shared" si="24"/>
        <v>0.25456442357850806</v>
      </c>
      <c r="H52" s="24">
        <f t="shared" si="24"/>
        <v>1.5232133541992697E-2</v>
      </c>
      <c r="I52" s="24">
        <f t="shared" si="24"/>
        <v>2.0135628586332811E-2</v>
      </c>
      <c r="J52" s="24">
        <f t="shared" si="24"/>
        <v>3.9645279081898799E-3</v>
      </c>
      <c r="K52" s="24">
        <f t="shared" si="24"/>
        <v>2.4517475221700575E-2</v>
      </c>
      <c r="L52" s="24">
        <f t="shared" si="24"/>
        <v>0.49786124152321337</v>
      </c>
      <c r="M52" s="24">
        <f t="shared" si="24"/>
        <v>8.8680229525299956E-3</v>
      </c>
      <c r="N52" s="24">
        <f t="shared" si="24"/>
        <v>1.1267605633802818E-2</v>
      </c>
      <c r="O52" s="24">
        <f t="shared" si="24"/>
        <v>0.39697443922796033</v>
      </c>
      <c r="P52" s="11"/>
      <c r="Q52" s="11"/>
      <c r="R52" s="11"/>
    </row>
    <row r="53" spans="1:19" s="22" customFormat="1" x14ac:dyDescent="0.25">
      <c r="A53" s="209" t="s">
        <v>101</v>
      </c>
      <c r="B53" s="209"/>
      <c r="C53" s="209"/>
      <c r="D53" s="209"/>
      <c r="E53" s="209"/>
      <c r="F53" s="209"/>
      <c r="G53" s="209"/>
      <c r="H53" s="209"/>
      <c r="I53" s="209"/>
      <c r="J53" s="209"/>
      <c r="K53" s="209"/>
      <c r="L53" s="209"/>
      <c r="M53" s="209"/>
      <c r="N53" s="209"/>
      <c r="O53" s="209"/>
      <c r="P53" s="209"/>
      <c r="Q53" s="209"/>
      <c r="R53" s="209"/>
      <c r="S53" s="10"/>
    </row>
    <row r="54" spans="1:19" s="22" customFormat="1" x14ac:dyDescent="0.25">
      <c r="A54" s="64" t="s">
        <v>61</v>
      </c>
      <c r="B54" s="24">
        <f t="shared" ref="B54:P68" si="25">B32-B31</f>
        <v>-1.1672272495340058E-2</v>
      </c>
      <c r="C54" s="24">
        <f t="shared" si="25"/>
        <v>-3.8084056190188509E-3</v>
      </c>
      <c r="D54" s="24">
        <f t="shared" si="25"/>
        <v>-1.7249563756941561E-2</v>
      </c>
      <c r="E54" s="24">
        <f t="shared" si="25"/>
        <v>6.7530648585203967E-3</v>
      </c>
      <c r="F54" s="24">
        <f t="shared" si="25"/>
        <v>5.3185950370193691E-4</v>
      </c>
      <c r="G54" s="24">
        <f t="shared" si="25"/>
        <v>-2.0178974944102868E-2</v>
      </c>
      <c r="H54" s="24">
        <f t="shared" si="25"/>
        <v>-3.1165903272306408E-3</v>
      </c>
      <c r="I54" s="24">
        <f t="shared" si="25"/>
        <v>1.0314080125911725E-2</v>
      </c>
      <c r="J54" s="24">
        <f t="shared" si="25"/>
        <v>-5.3340290412173461E-3</v>
      </c>
      <c r="K54" s="24">
        <f t="shared" si="25"/>
        <v>-1.5190258502834647E-2</v>
      </c>
      <c r="L54" s="24">
        <f t="shared" si="25"/>
        <v>-2.5653174495735565E-3</v>
      </c>
      <c r="M54" s="24">
        <f t="shared" si="25"/>
        <v>-8.2679774537091459E-3</v>
      </c>
      <c r="N54" s="24"/>
      <c r="O54" s="24"/>
      <c r="P54" s="24">
        <f t="shared" si="25"/>
        <v>7.0531539666506549E-3</v>
      </c>
      <c r="Q54" s="25">
        <v>0</v>
      </c>
      <c r="R54" s="25"/>
      <c r="S54" s="10"/>
    </row>
    <row r="55" spans="1:19" s="22" customFormat="1" x14ac:dyDescent="0.25">
      <c r="A55" s="64" t="s">
        <v>62</v>
      </c>
      <c r="B55" s="24">
        <f t="shared" si="25"/>
        <v>-7.5061643839927084E-4</v>
      </c>
      <c r="C55" s="24">
        <f t="shared" si="25"/>
        <v>3.4330567098147302E-2</v>
      </c>
      <c r="D55" s="24">
        <f t="shared" si="25"/>
        <v>-3.3062627119764543E-3</v>
      </c>
      <c r="E55" s="24">
        <f t="shared" si="25"/>
        <v>-1.0570321190058185E-2</v>
      </c>
      <c r="F55" s="24">
        <f t="shared" si="25"/>
        <v>2.4628578946606083E-3</v>
      </c>
      <c r="G55" s="24">
        <f t="shared" si="25"/>
        <v>8.2099459825590582E-3</v>
      </c>
      <c r="H55" s="24">
        <f t="shared" si="25"/>
        <v>1.1419139711978327E-3</v>
      </c>
      <c r="I55" s="24">
        <f t="shared" si="25"/>
        <v>-6.1109393973539615E-3</v>
      </c>
      <c r="J55" s="24">
        <f t="shared" si="25"/>
        <v>-2.0686646593992917E-3</v>
      </c>
      <c r="K55" s="24">
        <f t="shared" si="25"/>
        <v>-3.1706682966533839E-3</v>
      </c>
      <c r="L55" s="24">
        <f t="shared" si="25"/>
        <v>-1.212795731482752E-3</v>
      </c>
      <c r="M55" s="24">
        <f t="shared" si="25"/>
        <v>-1.4280849145862223E-3</v>
      </c>
      <c r="N55" s="24"/>
      <c r="O55" s="24">
        <f t="shared" si="25"/>
        <v>0.15003641660597233</v>
      </c>
      <c r="P55" s="24">
        <f t="shared" si="25"/>
        <v>-0.10579537077896284</v>
      </c>
      <c r="Q55" s="25">
        <v>0</v>
      </c>
      <c r="R55" s="25"/>
      <c r="S55" s="10"/>
    </row>
    <row r="56" spans="1:19" s="22" customFormat="1" x14ac:dyDescent="0.25">
      <c r="A56" s="64" t="s">
        <v>63</v>
      </c>
      <c r="B56" s="24">
        <f t="shared" si="25"/>
        <v>-1.0063421517933213E-2</v>
      </c>
      <c r="C56" s="24">
        <f t="shared" si="25"/>
        <v>4.0286336529359312E-3</v>
      </c>
      <c r="D56" s="24">
        <f t="shared" si="25"/>
        <v>7.1113705218684153E-3</v>
      </c>
      <c r="E56" s="24">
        <f t="shared" si="25"/>
        <v>-5.2158160581631807E-3</v>
      </c>
      <c r="F56" s="24">
        <f t="shared" si="25"/>
        <v>1.8039440870367962E-2</v>
      </c>
      <c r="G56" s="24">
        <f t="shared" si="25"/>
        <v>-7.89065332326086E-3</v>
      </c>
      <c r="H56" s="24">
        <f t="shared" si="25"/>
        <v>2.2132556025527411E-4</v>
      </c>
      <c r="I56" s="24">
        <f t="shared" si="25"/>
        <v>-1.1264954156467336E-2</v>
      </c>
      <c r="J56" s="24">
        <f t="shared" si="25"/>
        <v>6.2800654984146789E-5</v>
      </c>
      <c r="K56" s="24">
        <f t="shared" si="25"/>
        <v>5.5247347701845723E-4</v>
      </c>
      <c r="L56" s="24">
        <f t="shared" si="25"/>
        <v>-3.3135802266814895E-4</v>
      </c>
      <c r="M56" s="24">
        <f t="shared" si="25"/>
        <v>-7.1891517278741927E-3</v>
      </c>
      <c r="N56" s="24"/>
      <c r="O56" s="24">
        <f t="shared" si="25"/>
        <v>7.0503032405999394E-2</v>
      </c>
      <c r="P56" s="24">
        <f t="shared" si="25"/>
        <v>-3.3357611070648219E-2</v>
      </c>
      <c r="Q56" s="25">
        <v>0</v>
      </c>
      <c r="R56" s="25"/>
      <c r="S56" s="10"/>
    </row>
    <row r="57" spans="1:19" s="22" customFormat="1" x14ac:dyDescent="0.25">
      <c r="A57" s="64" t="s">
        <v>64</v>
      </c>
      <c r="B57" s="24">
        <f t="shared" si="25"/>
        <v>-2.4083779555322982E-2</v>
      </c>
      <c r="C57" s="24">
        <f t="shared" si="25"/>
        <v>-7.5816097132911375E-3</v>
      </c>
      <c r="D57" s="24">
        <f t="shared" si="25"/>
        <v>-8.7941539580155825E-3</v>
      </c>
      <c r="E57" s="24">
        <f t="shared" si="25"/>
        <v>5.3147667531961984E-3</v>
      </c>
      <c r="F57" s="24">
        <f t="shared" si="25"/>
        <v>-3.3529698427555377E-2</v>
      </c>
      <c r="G57" s="24">
        <f t="shared" si="25"/>
        <v>7.5445439994848998E-2</v>
      </c>
      <c r="H57" s="24">
        <f t="shared" si="25"/>
        <v>-2.2829584878367587E-3</v>
      </c>
      <c r="I57" s="24">
        <f t="shared" si="25"/>
        <v>-2.0293627526768825E-3</v>
      </c>
      <c r="J57" s="24">
        <f t="shared" si="25"/>
        <v>-2.2879386335625373E-3</v>
      </c>
      <c r="K57" s="24">
        <f t="shared" si="25"/>
        <v>-1.0827955941713943E-2</v>
      </c>
      <c r="L57" s="24">
        <f t="shared" si="25"/>
        <v>-3.7866398134224766E-2</v>
      </c>
      <c r="M57" s="24">
        <f t="shared" si="25"/>
        <v>-5.0334724547300546E-3</v>
      </c>
      <c r="N57" s="24"/>
      <c r="O57" s="24">
        <f t="shared" si="25"/>
        <v>3.2790435896860565E-2</v>
      </c>
      <c r="P57" s="24"/>
      <c r="Q57" s="25">
        <v>0</v>
      </c>
      <c r="R57" s="25"/>
      <c r="S57" s="10"/>
    </row>
    <row r="58" spans="1:19" s="22" customFormat="1" x14ac:dyDescent="0.25">
      <c r="A58" s="64" t="s">
        <v>65</v>
      </c>
      <c r="B58" s="24">
        <f t="shared" si="25"/>
        <v>1.6181294536615959E-2</v>
      </c>
      <c r="C58" s="24">
        <f t="shared" si="25"/>
        <v>-5.5763256080257895E-3</v>
      </c>
      <c r="D58" s="24">
        <f t="shared" si="25"/>
        <v>9.5456190743123392E-4</v>
      </c>
      <c r="E58" s="24">
        <f t="shared" si="25"/>
        <v>9.2471272369645252E-3</v>
      </c>
      <c r="F58" s="24">
        <f t="shared" si="25"/>
        <v>2.4965450167072467E-2</v>
      </c>
      <c r="G58" s="24">
        <f t="shared" si="25"/>
        <v>0.10170200399094159</v>
      </c>
      <c r="H58" s="24">
        <f t="shared" si="25"/>
        <v>4.7053780679252684E-3</v>
      </c>
      <c r="I58" s="24">
        <f t="shared" si="25"/>
        <v>-6.3137846924150517E-4</v>
      </c>
      <c r="J58" s="24">
        <f t="shared" si="25"/>
        <v>-1.3073949020991037E-4</v>
      </c>
      <c r="K58" s="24">
        <f t="shared" si="25"/>
        <v>-9.0818947748694256E-4</v>
      </c>
      <c r="L58" s="24">
        <f t="shared" si="25"/>
        <v>-2.6255402228550495E-3</v>
      </c>
      <c r="M58" s="24">
        <f t="shared" si="25"/>
        <v>5.2476115130536839E-3</v>
      </c>
      <c r="N58" s="24"/>
      <c r="O58" s="24">
        <f t="shared" si="25"/>
        <v>-1.5267721668355549E-3</v>
      </c>
      <c r="P58" s="24"/>
      <c r="Q58" s="25">
        <v>0</v>
      </c>
      <c r="R58" s="25"/>
      <c r="S58" s="10"/>
    </row>
    <row r="59" spans="1:19" s="22" customFormat="1" x14ac:dyDescent="0.25">
      <c r="A59" s="64" t="s">
        <v>66</v>
      </c>
      <c r="B59" s="24">
        <f t="shared" si="25"/>
        <v>2.0454743338343684E-3</v>
      </c>
      <c r="C59" s="24">
        <f t="shared" si="25"/>
        <v>-1.2894126860570787E-2</v>
      </c>
      <c r="D59" s="24">
        <f t="shared" si="25"/>
        <v>-2.1358581693020351E-3</v>
      </c>
      <c r="E59" s="24">
        <f t="shared" si="25"/>
        <v>-3.6213549179505145E-3</v>
      </c>
      <c r="F59" s="24">
        <f t="shared" si="25"/>
        <v>3.0746371897322766E-3</v>
      </c>
      <c r="G59" s="24">
        <f t="shared" si="25"/>
        <v>1.7326941034892851E-2</v>
      </c>
      <c r="H59" s="24">
        <f t="shared" si="25"/>
        <v>-3.5302955210496922E-3</v>
      </c>
      <c r="I59" s="24">
        <f t="shared" si="25"/>
        <v>-1.4353480952828176E-3</v>
      </c>
      <c r="J59" s="24">
        <f t="shared" si="25"/>
        <v>2.6098666344324343E-4</v>
      </c>
      <c r="K59" s="24">
        <f t="shared" si="25"/>
        <v>-3.6441354779067694E-3</v>
      </c>
      <c r="L59" s="24">
        <f t="shared" si="25"/>
        <v>2.8114054628285534E-2</v>
      </c>
      <c r="M59" s="24">
        <f t="shared" si="25"/>
        <v>2.4361059495249873E-4</v>
      </c>
      <c r="N59" s="24"/>
      <c r="O59" s="24">
        <f t="shared" si="25"/>
        <v>5.9570064534341105E-3</v>
      </c>
      <c r="P59" s="24"/>
      <c r="Q59" s="25">
        <f t="shared" ref="Q59:Q68" si="26">Q37-Q36</f>
        <v>0</v>
      </c>
      <c r="R59" s="25"/>
      <c r="S59" s="10"/>
    </row>
    <row r="60" spans="1:19" s="22" customFormat="1" x14ac:dyDescent="0.25">
      <c r="A60" s="64" t="s">
        <v>69</v>
      </c>
      <c r="B60" s="24">
        <f t="shared" si="25"/>
        <v>-1.2805191915065656E-2</v>
      </c>
      <c r="C60" s="24">
        <f t="shared" si="25"/>
        <v>-1.7253525796367852E-2</v>
      </c>
      <c r="D60" s="24">
        <f t="shared" si="25"/>
        <v>-1.2265505436082902E-2</v>
      </c>
      <c r="E60" s="24">
        <f t="shared" si="25"/>
        <v>7.0652488200181884E-3</v>
      </c>
      <c r="F60" s="24">
        <f t="shared" si="25"/>
        <v>-6.7903523363415652E-3</v>
      </c>
      <c r="G60" s="24">
        <f t="shared" si="25"/>
        <v>-1.400019788997231E-3</v>
      </c>
      <c r="H60" s="24">
        <f t="shared" si="25"/>
        <v>8.036654902221203E-3</v>
      </c>
      <c r="I60" s="24">
        <f t="shared" si="25"/>
        <v>4.1343178926403993E-3</v>
      </c>
      <c r="J60" s="24">
        <f t="shared" si="25"/>
        <v>-8.4776182448046897E-4</v>
      </c>
      <c r="K60" s="24">
        <f t="shared" si="25"/>
        <v>3.7655296670049965E-4</v>
      </c>
      <c r="L60" s="24">
        <f t="shared" si="25"/>
        <v>2.5865215236897665E-4</v>
      </c>
      <c r="M60" s="24">
        <f t="shared" si="25"/>
        <v>-4.7778793520942293E-3</v>
      </c>
      <c r="N60" s="24"/>
      <c r="O60" s="24">
        <f t="shared" si="25"/>
        <v>1.1149946319756743E-2</v>
      </c>
      <c r="P60" s="24"/>
      <c r="Q60" s="25">
        <f t="shared" si="26"/>
        <v>0</v>
      </c>
      <c r="R60" s="25"/>
      <c r="S60" s="10"/>
    </row>
    <row r="61" spans="1:19" s="22" customFormat="1" x14ac:dyDescent="0.25">
      <c r="A61" s="64" t="s">
        <v>70</v>
      </c>
      <c r="B61" s="24">
        <f t="shared" si="25"/>
        <v>-2.1756228890004753E-2</v>
      </c>
      <c r="C61" s="24">
        <f t="shared" si="25"/>
        <v>-6.1612577838197069E-3</v>
      </c>
      <c r="D61" s="24">
        <f t="shared" si="25"/>
        <v>8.6954548015315547E-3</v>
      </c>
      <c r="E61" s="24">
        <f t="shared" si="25"/>
        <v>-1.9328055166782043E-2</v>
      </c>
      <c r="F61" s="24">
        <f t="shared" si="25"/>
        <v>1.1940535648906125E-2</v>
      </c>
      <c r="G61" s="24">
        <f t="shared" si="25"/>
        <v>5.4804303352940509E-3</v>
      </c>
      <c r="H61" s="24">
        <f t="shared" si="25"/>
        <v>1.9966576274406643E-3</v>
      </c>
      <c r="I61" s="24">
        <f t="shared" si="25"/>
        <v>-4.6340246215180753E-3</v>
      </c>
      <c r="J61" s="24">
        <f t="shared" si="25"/>
        <v>4.2735411295510145E-5</v>
      </c>
      <c r="K61" s="24">
        <f t="shared" si="25"/>
        <v>-6.4433930217449864E-3</v>
      </c>
      <c r="L61" s="24">
        <f t="shared" si="25"/>
        <v>-7.1613779664371768E-3</v>
      </c>
      <c r="M61" s="24">
        <f t="shared" si="25"/>
        <v>4.082497536385064E-3</v>
      </c>
      <c r="N61" s="24"/>
      <c r="O61" s="24">
        <f t="shared" si="25"/>
        <v>3.3769856680619603E-2</v>
      </c>
      <c r="P61" s="24"/>
      <c r="Q61" s="25">
        <f t="shared" si="26"/>
        <v>0</v>
      </c>
      <c r="R61" s="25"/>
      <c r="S61" s="10"/>
    </row>
    <row r="62" spans="1:19" s="22" customFormat="1" x14ac:dyDescent="0.25">
      <c r="A62" s="14" t="s">
        <v>71</v>
      </c>
      <c r="B62" s="24">
        <f t="shared" si="25"/>
        <v>-1.186245243054479E-2</v>
      </c>
      <c r="C62" s="24">
        <f t="shared" si="25"/>
        <v>1.3613186143202227E-2</v>
      </c>
      <c r="D62" s="24">
        <f t="shared" si="25"/>
        <v>-1.3944339033476819E-2</v>
      </c>
      <c r="E62" s="24">
        <f t="shared" si="25"/>
        <v>-2.0691714835034958E-3</v>
      </c>
      <c r="F62" s="24">
        <f t="shared" si="25"/>
        <v>1.2387965003513079E-2</v>
      </c>
      <c r="G62" s="24">
        <f t="shared" si="25"/>
        <v>-4.4857010656458196E-2</v>
      </c>
      <c r="H62" s="24">
        <f t="shared" si="25"/>
        <v>-3.0953147515286293E-3</v>
      </c>
      <c r="I62" s="24">
        <f t="shared" si="25"/>
        <v>4.1450375402191271E-4</v>
      </c>
      <c r="J62" s="24">
        <f t="shared" si="25"/>
        <v>4.1149919300689872E-4</v>
      </c>
      <c r="K62" s="24">
        <f t="shared" si="25"/>
        <v>2.931354828762528E-3</v>
      </c>
      <c r="L62" s="24">
        <f t="shared" si="25"/>
        <v>2.4089153619274994E-3</v>
      </c>
      <c r="M62" s="24">
        <f t="shared" si="25"/>
        <v>3.8025404328802422E-3</v>
      </c>
      <c r="N62" s="24"/>
      <c r="O62" s="24">
        <f t="shared" si="25"/>
        <v>-1.4488781483258273E-2</v>
      </c>
      <c r="P62" s="24"/>
      <c r="Q62" s="25">
        <f t="shared" si="26"/>
        <v>0</v>
      </c>
      <c r="R62" s="25"/>
      <c r="S62" s="10"/>
    </row>
    <row r="63" spans="1:19" s="22" customFormat="1" x14ac:dyDescent="0.25">
      <c r="A63" s="14" t="s">
        <v>72</v>
      </c>
      <c r="B63" s="24">
        <f t="shared" si="25"/>
        <v>5.9393332508737018E-3</v>
      </c>
      <c r="C63" s="24">
        <f t="shared" si="25"/>
        <v>-3.6255155403625006E-3</v>
      </c>
      <c r="D63" s="24">
        <f t="shared" si="25"/>
        <v>2.3708282431975924E-3</v>
      </c>
      <c r="E63" s="24">
        <f t="shared" si="25"/>
        <v>8.8093611573081265E-4</v>
      </c>
      <c r="F63" s="24">
        <f t="shared" si="25"/>
        <v>1.04023531315664E-2</v>
      </c>
      <c r="G63" s="24">
        <f t="shared" si="25"/>
        <v>-3.8294499985737862E-2</v>
      </c>
      <c r="H63" s="24">
        <f t="shared" si="25"/>
        <v>-5.954987419338322E-3</v>
      </c>
      <c r="I63" s="24">
        <f t="shared" si="25"/>
        <v>-2.8662061126781737E-3</v>
      </c>
      <c r="J63" s="24">
        <f t="shared" si="25"/>
        <v>-3.0822386994683836E-4</v>
      </c>
      <c r="K63" s="24">
        <f t="shared" si="25"/>
        <v>7.3806810046701046E-3</v>
      </c>
      <c r="L63" s="24">
        <f t="shared" si="25"/>
        <v>1.4073717542056108E-2</v>
      </c>
      <c r="M63" s="24">
        <f t="shared" si="25"/>
        <v>-2.7610688195463633E-3</v>
      </c>
      <c r="N63" s="24"/>
      <c r="O63" s="24">
        <f t="shared" si="25"/>
        <v>1.9086809969758978E-2</v>
      </c>
      <c r="P63" s="24"/>
      <c r="Q63" s="25">
        <f t="shared" si="26"/>
        <v>0</v>
      </c>
      <c r="R63" s="11"/>
      <c r="S63" s="10"/>
    </row>
    <row r="64" spans="1:19" s="22" customFormat="1" x14ac:dyDescent="0.25">
      <c r="A64" s="14" t="s">
        <v>73</v>
      </c>
      <c r="B64" s="24">
        <f t="shared" si="25"/>
        <v>7.1504064531688893E-3</v>
      </c>
      <c r="C64" s="24">
        <f t="shared" si="25"/>
        <v>3.2485040902049456E-2</v>
      </c>
      <c r="D64" s="24">
        <f t="shared" si="25"/>
        <v>-9.2007384286019872E-3</v>
      </c>
      <c r="E64" s="24">
        <f t="shared" si="25"/>
        <v>3.4774488270673531E-2</v>
      </c>
      <c r="F64" s="24">
        <f t="shared" si="25"/>
        <v>1.9649740908790236E-2</v>
      </c>
      <c r="G64" s="24">
        <f t="shared" si="25"/>
        <v>-4.2895837024654299E-2</v>
      </c>
      <c r="H64" s="24">
        <f t="shared" si="25"/>
        <v>-1.7658141248688983E-3</v>
      </c>
      <c r="I64" s="24">
        <f t="shared" si="25"/>
        <v>3.8072932534604208E-3</v>
      </c>
      <c r="J64" s="24">
        <f t="shared" si="25"/>
        <v>-3.0763389835995955E-3</v>
      </c>
      <c r="K64" s="24">
        <f t="shared" si="25"/>
        <v>-8.5610190689056273E-3</v>
      </c>
      <c r="L64" s="24">
        <f t="shared" si="25"/>
        <v>-9.3143331005034469E-3</v>
      </c>
      <c r="M64" s="24">
        <f t="shared" si="25"/>
        <v>6.331429591854669E-4</v>
      </c>
      <c r="N64" s="24"/>
      <c r="O64" s="24">
        <f t="shared" si="25"/>
        <v>5.4531639505500107E-3</v>
      </c>
      <c r="P64" s="24"/>
      <c r="Q64" s="25">
        <f t="shared" si="26"/>
        <v>0</v>
      </c>
      <c r="R64" s="11"/>
      <c r="S64" s="10"/>
    </row>
    <row r="65" spans="1:19" s="22" customFormat="1" x14ac:dyDescent="0.25">
      <c r="A65" s="14" t="s">
        <v>74</v>
      </c>
      <c r="B65" s="24">
        <f t="shared" si="25"/>
        <v>4.0579230968876279E-3</v>
      </c>
      <c r="C65" s="24">
        <f t="shared" si="25"/>
        <v>1.6445038129768774E-2</v>
      </c>
      <c r="D65" s="24">
        <f t="shared" si="25"/>
        <v>1.6634572963257391E-2</v>
      </c>
      <c r="E65" s="24">
        <f t="shared" si="25"/>
        <v>2.5926678048276974E-4</v>
      </c>
      <c r="F65" s="24">
        <f t="shared" si="25"/>
        <v>1.0760081623795159E-2</v>
      </c>
      <c r="G65" s="24">
        <f t="shared" si="25"/>
        <v>-1.5132512809418491E-2</v>
      </c>
      <c r="H65" s="24">
        <f t="shared" si="25"/>
        <v>-9.2712875476770942E-4</v>
      </c>
      <c r="I65" s="24">
        <f t="shared" si="25"/>
        <v>-5.3581347758662259E-4</v>
      </c>
      <c r="J65" s="24">
        <f t="shared" si="25"/>
        <v>6.6078673283378022E-4</v>
      </c>
      <c r="K65" s="24">
        <f t="shared" si="25"/>
        <v>3.8246442225040936E-3</v>
      </c>
      <c r="L65" s="24">
        <f t="shared" si="25"/>
        <v>2.4375839547130129E-2</v>
      </c>
      <c r="M65" s="24">
        <f t="shared" si="25"/>
        <v>-9.9407142388213687E-4</v>
      </c>
      <c r="N65" s="24"/>
      <c r="O65" s="24">
        <f t="shared" si="25"/>
        <v>2.6584539440899224E-3</v>
      </c>
      <c r="P65" s="24"/>
      <c r="Q65" s="25">
        <f t="shared" si="26"/>
        <v>0</v>
      </c>
      <c r="R65" s="11"/>
      <c r="S65" s="10"/>
    </row>
    <row r="66" spans="1:19" s="22" customFormat="1" x14ac:dyDescent="0.25">
      <c r="A66" s="14" t="s">
        <v>75</v>
      </c>
      <c r="B66" s="24">
        <f t="shared" si="25"/>
        <v>3.8304915956531793E-2</v>
      </c>
      <c r="C66" s="24">
        <f t="shared" si="25"/>
        <v>1.1640085261011401E-2</v>
      </c>
      <c r="D66" s="24">
        <f t="shared" si="25"/>
        <v>1.0288768770739809E-3</v>
      </c>
      <c r="E66" s="24">
        <f t="shared" si="25"/>
        <v>1.4888620804773267E-3</v>
      </c>
      <c r="F66" s="24">
        <f t="shared" si="25"/>
        <v>2.4691843999854857E-2</v>
      </c>
      <c r="G66" s="24">
        <f t="shared" si="25"/>
        <v>-1.700889681957754E-2</v>
      </c>
      <c r="H66" s="24">
        <f t="shared" si="25"/>
        <v>4.789144268001937E-4</v>
      </c>
      <c r="I66" s="24">
        <f t="shared" si="25"/>
        <v>5.7897372652549947E-4</v>
      </c>
      <c r="J66" s="24">
        <f t="shared" si="25"/>
        <v>-4.6370676653763277E-4</v>
      </c>
      <c r="K66" s="24">
        <f t="shared" si="25"/>
        <v>-2.2649771559459242E-3</v>
      </c>
      <c r="L66" s="24">
        <f t="shared" si="25"/>
        <v>3.8735060990076176E-2</v>
      </c>
      <c r="M66" s="24">
        <f t="shared" si="25"/>
        <v>1.9825105140502119E-3</v>
      </c>
      <c r="N66" s="24"/>
      <c r="O66" s="24">
        <f>O44-O43</f>
        <v>2.4292554107933295E-2</v>
      </c>
      <c r="P66" s="24"/>
      <c r="Q66" s="25">
        <f t="shared" si="26"/>
        <v>0</v>
      </c>
      <c r="R66" s="11"/>
      <c r="S66" s="10"/>
    </row>
    <row r="67" spans="1:19" s="22" customFormat="1" x14ac:dyDescent="0.25">
      <c r="A67" s="14" t="s">
        <v>76</v>
      </c>
      <c r="B67" s="24">
        <f t="shared" si="25"/>
        <v>-9.2600725752446378E-3</v>
      </c>
      <c r="C67" s="24">
        <f t="shared" si="25"/>
        <v>9.7230359112883136E-3</v>
      </c>
      <c r="D67" s="24">
        <f t="shared" si="25"/>
        <v>-4.7198890499702273E-3</v>
      </c>
      <c r="E67" s="24">
        <f t="shared" si="25"/>
        <v>-2.8723873193979621E-2</v>
      </c>
      <c r="F67" s="24">
        <f t="shared" si="25"/>
        <v>2.0610934315616114E-2</v>
      </c>
      <c r="G67" s="24">
        <f t="shared" si="25"/>
        <v>-1.8661572592570494E-2</v>
      </c>
      <c r="H67" s="24">
        <f t="shared" si="25"/>
        <v>-1.2611620903540035E-3</v>
      </c>
      <c r="I67" s="24">
        <f t="shared" si="25"/>
        <v>2.1189940681059782E-3</v>
      </c>
      <c r="J67" s="24">
        <f t="shared" si="25"/>
        <v>4.5748352632202427E-3</v>
      </c>
      <c r="K67" s="24">
        <f t="shared" si="25"/>
        <v>-3.5497885035203763E-4</v>
      </c>
      <c r="L67" s="24">
        <f t="shared" si="25"/>
        <v>-4.5043230057723593E-3</v>
      </c>
      <c r="M67" s="24">
        <f t="shared" si="25"/>
        <v>-7.6596457947698451E-3</v>
      </c>
      <c r="N67" s="24"/>
      <c r="O67" s="24">
        <f>O45-O44</f>
        <v>1.6812942665879071E-2</v>
      </c>
      <c r="P67" s="24"/>
      <c r="Q67" s="25">
        <f t="shared" si="26"/>
        <v>0</v>
      </c>
      <c r="R67" s="11"/>
      <c r="S67" s="10"/>
    </row>
    <row r="68" spans="1:19" s="22" customFormat="1" x14ac:dyDescent="0.25">
      <c r="A68" s="23" t="s">
        <v>77</v>
      </c>
      <c r="B68" s="24">
        <f t="shared" si="25"/>
        <v>9.4155297725728726E-3</v>
      </c>
      <c r="C68" s="24">
        <f t="shared" si="25"/>
        <v>-1.8213889442219078E-2</v>
      </c>
      <c r="D68" s="24">
        <f t="shared" si="25"/>
        <v>-4.1138141422256136E-3</v>
      </c>
      <c r="E68" s="24">
        <f t="shared" si="25"/>
        <v>5.0511106167977493E-3</v>
      </c>
      <c r="F68" s="24">
        <f t="shared" si="25"/>
        <v>1.3785075872160268E-2</v>
      </c>
      <c r="G68" s="24">
        <f t="shared" si="25"/>
        <v>-2.4009363941324691E-3</v>
      </c>
      <c r="H68" s="24">
        <f t="shared" si="25"/>
        <v>8.0372249844676367E-4</v>
      </c>
      <c r="I68" s="24">
        <f t="shared" si="25"/>
        <v>1.1097668644208629E-3</v>
      </c>
      <c r="J68" s="24">
        <f t="shared" si="25"/>
        <v>-5.1516898611883386E-3</v>
      </c>
      <c r="K68" s="24">
        <f t="shared" si="25"/>
        <v>3.9585247107526422E-3</v>
      </c>
      <c r="L68" s="24">
        <f t="shared" si="25"/>
        <v>9.1452600812008122E-3</v>
      </c>
      <c r="M68" s="24">
        <f t="shared" si="25"/>
        <v>-2.1983423610838632E-3</v>
      </c>
      <c r="N68" s="24"/>
      <c r="O68" s="24">
        <f>O46-O45</f>
        <v>3.5953251751580484E-2</v>
      </c>
      <c r="P68" s="24"/>
      <c r="Q68" s="25">
        <f t="shared" si="26"/>
        <v>0</v>
      </c>
      <c r="R68" s="11"/>
      <c r="S68" s="10"/>
    </row>
    <row r="69" spans="1:19" s="22" customFormat="1" x14ac:dyDescent="0.25">
      <c r="A69" s="23" t="s">
        <v>95</v>
      </c>
      <c r="B69" s="24">
        <f>B47-B45</f>
        <v>2.7881466511514685E-2</v>
      </c>
      <c r="C69" s="24">
        <f t="shared" ref="C69:Q69" si="27">C47-C45</f>
        <v>-5.0739575816305116E-2</v>
      </c>
      <c r="D69" s="24">
        <f t="shared" si="27"/>
        <v>5.4721151570606835E-3</v>
      </c>
      <c r="E69" s="24">
        <f t="shared" si="27"/>
        <v>-7.165240228234282E-3</v>
      </c>
      <c r="F69" s="24">
        <f t="shared" si="27"/>
        <v>5.8501062500441181E-2</v>
      </c>
      <c r="G69" s="24">
        <f t="shared" si="27"/>
        <v>5.6729972641726314E-2</v>
      </c>
      <c r="H69" s="24">
        <f t="shared" si="27"/>
        <v>4.5876445456417845E-3</v>
      </c>
      <c r="I69" s="24">
        <f t="shared" si="27"/>
        <v>1.3107292746420144E-2</v>
      </c>
      <c r="J69" s="24">
        <f t="shared" si="27"/>
        <v>-8.7280658808593699E-4</v>
      </c>
      <c r="K69" s="24">
        <f t="shared" si="27"/>
        <v>2.9712564700797861E-3</v>
      </c>
      <c r="L69" s="24">
        <f t="shared" si="27"/>
        <v>6.9227359747025763E-2</v>
      </c>
      <c r="M69" s="24">
        <f t="shared" si="27"/>
        <v>-8.6160298672664955E-4</v>
      </c>
      <c r="N69" s="24"/>
      <c r="O69" s="24">
        <f t="shared" si="27"/>
        <v>6.1226453636581579E-2</v>
      </c>
      <c r="P69" s="24"/>
      <c r="Q69" s="25">
        <f t="shared" si="27"/>
        <v>0</v>
      </c>
    </row>
    <row r="70" spans="1:19" s="22" customFormat="1" x14ac:dyDescent="0.25">
      <c r="A70" s="64" t="s">
        <v>96</v>
      </c>
      <c r="B70" s="41">
        <f>B48-B47</f>
        <v>-6.6298118902914926E-3</v>
      </c>
      <c r="C70" s="41">
        <f t="shared" ref="C70:O71" si="28">C48-C47</f>
        <v>2.5877373056305553E-3</v>
      </c>
      <c r="D70" s="41">
        <f t="shared" si="28"/>
        <v>6.2973093314674655E-3</v>
      </c>
      <c r="E70" s="41">
        <f t="shared" si="28"/>
        <v>1.5208377907951764E-2</v>
      </c>
      <c r="F70" s="41">
        <f t="shared" si="28"/>
        <v>-3.3767803343530023E-2</v>
      </c>
      <c r="G70" s="41">
        <f t="shared" si="28"/>
        <v>7.7984861013930429E-2</v>
      </c>
      <c r="H70" s="41">
        <f t="shared" si="28"/>
        <v>2.2323932666786173E-2</v>
      </c>
      <c r="I70" s="41">
        <f t="shared" si="28"/>
        <v>7.413361398476849E-3</v>
      </c>
      <c r="J70" s="41">
        <f t="shared" si="28"/>
        <v>3.0358929283934048E-3</v>
      </c>
      <c r="K70" s="41">
        <f t="shared" si="28"/>
        <v>8.5554354048724621E-3</v>
      </c>
      <c r="L70" s="41">
        <f t="shared" si="28"/>
        <v>-1.5786643227645669E-2</v>
      </c>
      <c r="M70" s="41">
        <f t="shared" si="28"/>
        <v>1.0379862488506982E-3</v>
      </c>
      <c r="N70" s="41">
        <f t="shared" si="28"/>
        <v>-7.893321613822845E-4</v>
      </c>
      <c r="O70" s="41">
        <f t="shared" si="28"/>
        <v>5.1442482839976655E-2</v>
      </c>
      <c r="P70" s="11"/>
      <c r="Q70" s="40">
        <f>Q48-Q47</f>
        <v>0</v>
      </c>
      <c r="R70" s="11"/>
    </row>
    <row r="71" spans="1:19" s="22" customFormat="1" x14ac:dyDescent="0.25">
      <c r="A71" s="64" t="s">
        <v>97</v>
      </c>
      <c r="B71" s="41">
        <f t="shared" ref="B71" si="29">B49-B48</f>
        <v>2.2647125210879027E-2</v>
      </c>
      <c r="C71" s="41">
        <f t="shared" si="28"/>
        <v>-2.3750867796391018E-3</v>
      </c>
      <c r="D71" s="41">
        <f t="shared" si="28"/>
        <v>-3.10641881562429E-3</v>
      </c>
      <c r="E71" s="41">
        <f t="shared" si="28"/>
        <v>-3.9073656579245553E-2</v>
      </c>
      <c r="F71" s="41">
        <f t="shared" si="28"/>
        <v>-4.9798473397769105E-2</v>
      </c>
      <c r="G71" s="41">
        <f t="shared" si="28"/>
        <v>7.1260696827012637E-2</v>
      </c>
      <c r="H71" s="41">
        <f t="shared" si="28"/>
        <v>-2.8201134520131066E-3</v>
      </c>
      <c r="I71" s="41">
        <f t="shared" si="28"/>
        <v>-2.6416081840843486E-3</v>
      </c>
      <c r="J71" s="41">
        <f t="shared" si="28"/>
        <v>-1.2449281122865578E-3</v>
      </c>
      <c r="K71" s="41">
        <f t="shared" si="28"/>
        <v>1.3836406441657123E-3</v>
      </c>
      <c r="L71" s="41">
        <f t="shared" si="28"/>
        <v>7.8381573220432377E-3</v>
      </c>
      <c r="M71" s="41">
        <f t="shared" si="28"/>
        <v>-9.1875132642453491E-3</v>
      </c>
      <c r="N71" s="41">
        <f t="shared" si="28"/>
        <v>-3.1771239878706347E-3</v>
      </c>
      <c r="O71" s="41">
        <f t="shared" si="28"/>
        <v>6.2578124156933534E-2</v>
      </c>
      <c r="P71" s="11"/>
      <c r="Q71" s="40">
        <f t="shared" ref="Q71:Q74" si="30">Q49-Q48</f>
        <v>0</v>
      </c>
      <c r="R71" s="11"/>
    </row>
    <row r="72" spans="1:19" s="22" customFormat="1" x14ac:dyDescent="0.25">
      <c r="A72" s="64" t="s">
        <v>98</v>
      </c>
      <c r="B72" s="41">
        <f>+B50-B49</f>
        <v>2.6618226030569736E-3</v>
      </c>
      <c r="C72" s="41">
        <f t="shared" ref="C72:O74" si="31">+C50-C49</f>
        <v>-1.3301875868457214E-3</v>
      </c>
      <c r="D72" s="41">
        <f t="shared" si="31"/>
        <v>-4.6462482630847679E-3</v>
      </c>
      <c r="E72" s="41">
        <f t="shared" si="31"/>
        <v>2.4726435849930506E-2</v>
      </c>
      <c r="F72" s="41">
        <f t="shared" si="31"/>
        <v>3.1545275590551203E-2</v>
      </c>
      <c r="G72" s="41">
        <f t="shared" si="31"/>
        <v>4.5381252894858726E-2</v>
      </c>
      <c r="H72" s="41">
        <f t="shared" si="31"/>
        <v>3.821213524780008E-4</v>
      </c>
      <c r="I72" s="41">
        <f t="shared" si="31"/>
        <v>-1.7115852246410372E-2</v>
      </c>
      <c r="J72" s="41">
        <f t="shared" si="31"/>
        <v>-1.6862552107457154E-3</v>
      </c>
      <c r="K72" s="41">
        <f t="shared" si="31"/>
        <v>-1.180523390458546E-2</v>
      </c>
      <c r="L72" s="41">
        <f t="shared" si="31"/>
        <v>4.0759610930986567E-2</v>
      </c>
      <c r="M72" s="41">
        <f t="shared" si="31"/>
        <v>1.8773158869847149E-3</v>
      </c>
      <c r="N72" s="41">
        <f t="shared" si="31"/>
        <v>6.354214914312175E-4</v>
      </c>
      <c r="O72" s="41">
        <f t="shared" si="31"/>
        <v>-2.9352420101898979E-2</v>
      </c>
      <c r="P72" s="41"/>
      <c r="Q72" s="40">
        <f t="shared" si="30"/>
        <v>0</v>
      </c>
      <c r="R72" s="11"/>
    </row>
    <row r="73" spans="1:19" s="22" customFormat="1" x14ac:dyDescent="0.25">
      <c r="A73" s="64" t="s">
        <v>99</v>
      </c>
      <c r="B73" s="41">
        <f>+B51-B50</f>
        <v>2.3259631317315621E-2</v>
      </c>
      <c r="C73" s="41">
        <f t="shared" si="31"/>
        <v>3.874326843413417E-2</v>
      </c>
      <c r="D73" s="41">
        <f t="shared" si="31"/>
        <v>1.2352941176470594E-2</v>
      </c>
      <c r="E73" s="41">
        <f t="shared" si="31"/>
        <v>5.7108015741507867E-2</v>
      </c>
      <c r="F73" s="41">
        <f t="shared" si="31"/>
        <v>1.561619718309859E-2</v>
      </c>
      <c r="G73" s="41">
        <f t="shared" si="31"/>
        <v>-3.9983947804473896E-2</v>
      </c>
      <c r="H73" s="41">
        <f t="shared" si="31"/>
        <v>5.5799502899751448E-3</v>
      </c>
      <c r="I73" s="41">
        <f t="shared" si="31"/>
        <v>7.1774026512013249E-3</v>
      </c>
      <c r="J73" s="41">
        <f t="shared" si="31"/>
        <v>-3.61692212096106E-3</v>
      </c>
      <c r="K73" s="41">
        <f t="shared" si="31"/>
        <v>-3.863918806959403E-3</v>
      </c>
      <c r="L73" s="41">
        <f t="shared" si="31"/>
        <v>-1.2780654515327228E-2</v>
      </c>
      <c r="M73" s="41">
        <f t="shared" si="31"/>
        <v>2.0971416735708365E-4</v>
      </c>
      <c r="N73" s="41">
        <f t="shared" si="31"/>
        <v>-7.5963131731565832E-4</v>
      </c>
      <c r="O73" s="41">
        <f t="shared" si="31"/>
        <v>-4.6192522783761458E-2</v>
      </c>
      <c r="P73" s="41"/>
      <c r="Q73" s="40">
        <f t="shared" si="30"/>
        <v>0</v>
      </c>
      <c r="R73" s="11"/>
    </row>
    <row r="74" spans="1:19" s="22" customFormat="1" x14ac:dyDescent="0.25">
      <c r="A74" s="64" t="s">
        <v>479</v>
      </c>
      <c r="B74" s="41">
        <f>+B52-B51</f>
        <v>-1.7944705268648775E-3</v>
      </c>
      <c r="C74" s="41">
        <f t="shared" si="31"/>
        <v>1.038080333854996E-3</v>
      </c>
      <c r="D74" s="41">
        <f t="shared" si="31"/>
        <v>-4.4913928012519644E-3</v>
      </c>
      <c r="E74" s="41">
        <f t="shared" si="31"/>
        <v>2.3568075117370857E-2</v>
      </c>
      <c r="F74" s="41">
        <f t="shared" si="31"/>
        <v>3.3813249869587891E-2</v>
      </c>
      <c r="G74" s="41">
        <f t="shared" si="31"/>
        <v>-6.9238393322900382E-2</v>
      </c>
      <c r="H74" s="41">
        <f t="shared" si="31"/>
        <v>-1.8288993218570686E-2</v>
      </c>
      <c r="I74" s="41">
        <f t="shared" si="31"/>
        <v>-6.3432446531038085E-3</v>
      </c>
      <c r="J74" s="41">
        <f t="shared" si="31"/>
        <v>1.1476264997391755E-3</v>
      </c>
      <c r="K74" s="41">
        <f t="shared" si="31"/>
        <v>-1.3980177360459027E-3</v>
      </c>
      <c r="L74" s="41">
        <f t="shared" si="31"/>
        <v>1.9833072509128857E-2</v>
      </c>
      <c r="M74" s="41">
        <f t="shared" si="31"/>
        <v>1.1215440792905589E-3</v>
      </c>
      <c r="N74" s="41">
        <f t="shared" si="31"/>
        <v>1.5492957746478884E-3</v>
      </c>
      <c r="O74" s="41">
        <f t="shared" si="31"/>
        <v>-5.92227438706312E-2</v>
      </c>
      <c r="P74" s="41"/>
      <c r="Q74" s="40">
        <f t="shared" si="30"/>
        <v>0</v>
      </c>
      <c r="R74" s="11"/>
    </row>
    <row r="75" spans="1:19" s="22" customFormat="1" x14ac:dyDescent="0.25">
      <c r="A75" s="64"/>
      <c r="B75" s="24"/>
      <c r="C75" s="24"/>
      <c r="D75" s="24"/>
      <c r="E75" s="24"/>
      <c r="F75" s="24"/>
      <c r="G75" s="24"/>
      <c r="H75" s="24"/>
      <c r="I75" s="24"/>
      <c r="J75" s="24"/>
      <c r="K75" s="24"/>
      <c r="L75" s="24"/>
      <c r="M75" s="24"/>
      <c r="N75" s="24"/>
      <c r="O75" s="24"/>
      <c r="P75" s="11"/>
      <c r="Q75" s="25"/>
      <c r="R75" s="11"/>
    </row>
    <row r="76" spans="1:19" s="22" customFormat="1" x14ac:dyDescent="0.25">
      <c r="A76" s="64" t="str">
        <f>CONCATENATE("Note 1: ",'[1]3.3.1'!$AS$33)</f>
        <v xml:space="preserve">Note 1: 2019-2020* data is for the period 1 July 2019 to 27 March 2020 due to discontinuation of Form EX01 on 27 March 2020. </v>
      </c>
      <c r="B76" s="24"/>
      <c r="C76" s="24"/>
      <c r="D76" s="24"/>
      <c r="E76" s="24"/>
      <c r="F76" s="24"/>
      <c r="G76" s="24"/>
      <c r="H76" s="24"/>
      <c r="I76" s="24"/>
      <c r="J76" s="24"/>
      <c r="K76" s="24"/>
      <c r="L76" s="24"/>
      <c r="M76" s="24"/>
      <c r="N76" s="24"/>
      <c r="O76" s="24"/>
      <c r="P76" s="11"/>
      <c r="Q76" s="25"/>
      <c r="R76" s="11"/>
    </row>
    <row r="77" spans="1:19" s="22" customFormat="1" x14ac:dyDescent="0.25">
      <c r="A77" s="64" t="str">
        <f>CONCATENATE("Note 2: ",'[1]3.3.1'!$AS$34)</f>
        <v>Note 2: 2019-2020** data is for the period 28 March 2020 (when the Initial Statutory Report was introduced) to 30 June 2020.</v>
      </c>
      <c r="B77" s="24"/>
      <c r="C77" s="24"/>
      <c r="D77" s="24"/>
      <c r="E77" s="24"/>
      <c r="F77" s="24"/>
      <c r="G77" s="24"/>
      <c r="H77" s="24"/>
      <c r="I77" s="24"/>
      <c r="J77" s="24"/>
      <c r="K77" s="24"/>
      <c r="L77" s="24"/>
      <c r="M77" s="24"/>
      <c r="N77" s="24"/>
      <c r="O77" s="24"/>
      <c r="P77" s="11"/>
      <c r="Q77" s="25"/>
      <c r="R77" s="11"/>
    </row>
    <row r="78" spans="1:19" s="22" customFormat="1" ht="15.75" customHeight="1" x14ac:dyDescent="0.25">
      <c r="A78" s="35" t="s">
        <v>178</v>
      </c>
      <c r="S78" s="10"/>
    </row>
    <row r="79" spans="1:19" s="22" customFormat="1" x14ac:dyDescent="0.25">
      <c r="A79" s="228" t="s">
        <v>179</v>
      </c>
      <c r="B79" s="228"/>
      <c r="C79" s="228"/>
      <c r="D79" s="228"/>
      <c r="E79" s="228"/>
      <c r="F79" s="228"/>
      <c r="G79" s="228"/>
      <c r="H79" s="228"/>
      <c r="I79" s="228"/>
      <c r="J79" s="228"/>
      <c r="K79" s="228"/>
      <c r="L79" s="228"/>
      <c r="M79" s="228"/>
      <c r="N79" s="228"/>
      <c r="O79" s="228"/>
      <c r="P79" s="228"/>
      <c r="Q79" s="228"/>
      <c r="R79" s="228"/>
      <c r="S79" s="10"/>
    </row>
    <row r="80" spans="1:19" s="22" customFormat="1" x14ac:dyDescent="0.25">
      <c r="B80" s="64"/>
      <c r="C80" s="64"/>
      <c r="D80" s="64"/>
      <c r="E80" s="64"/>
      <c r="F80" s="64"/>
      <c r="G80" s="64"/>
      <c r="H80" s="64"/>
      <c r="I80" s="64"/>
      <c r="J80" s="64"/>
      <c r="K80" s="64"/>
      <c r="L80" s="64"/>
      <c r="M80" s="64"/>
      <c r="N80" s="64"/>
      <c r="O80" s="64"/>
      <c r="P80" s="64"/>
      <c r="Q80" s="64"/>
      <c r="R80" s="64"/>
      <c r="S80" s="10"/>
    </row>
    <row r="81" spans="1:20" s="22" customFormat="1" x14ac:dyDescent="0.25">
      <c r="A81" s="219" t="s">
        <v>180</v>
      </c>
      <c r="B81" s="219"/>
      <c r="C81" s="219"/>
      <c r="D81" s="219"/>
      <c r="E81" s="219"/>
      <c r="F81" s="219"/>
      <c r="G81" s="219"/>
      <c r="H81" s="219"/>
      <c r="I81" s="219"/>
      <c r="J81" s="219"/>
      <c r="K81" s="219"/>
      <c r="L81" s="219"/>
      <c r="M81" s="219"/>
      <c r="N81" s="219"/>
      <c r="O81" s="219"/>
      <c r="P81" s="219"/>
      <c r="Q81" s="219"/>
      <c r="R81" s="219"/>
      <c r="S81" s="2"/>
      <c r="T81" s="2"/>
    </row>
    <row r="82" spans="1:20" x14ac:dyDescent="0.25">
      <c r="A82" s="7"/>
      <c r="Q82" s="8"/>
      <c r="R82" s="8"/>
    </row>
    <row r="83" spans="1:20" x14ac:dyDescent="0.25">
      <c r="A83" s="7"/>
      <c r="Q83" s="8"/>
      <c r="R83" s="8"/>
    </row>
    <row r="84" spans="1:20" x14ac:dyDescent="0.25">
      <c r="A84" s="7"/>
      <c r="Q84" s="8"/>
      <c r="R84" s="8"/>
    </row>
    <row r="85" spans="1:20" x14ac:dyDescent="0.25">
      <c r="A85" s="7"/>
      <c r="Q85" s="8"/>
      <c r="R85" s="8"/>
    </row>
    <row r="86" spans="1:20" x14ac:dyDescent="0.25">
      <c r="A86" s="7"/>
      <c r="Q86" s="8"/>
      <c r="R86" s="8"/>
    </row>
    <row r="87" spans="1:20" x14ac:dyDescent="0.25">
      <c r="A87" s="7"/>
      <c r="Q87" s="8"/>
      <c r="R87" s="8"/>
    </row>
    <row r="88" spans="1:20" x14ac:dyDescent="0.25">
      <c r="A88" s="7"/>
      <c r="Q88" s="8"/>
      <c r="R88" s="8"/>
    </row>
    <row r="89" spans="1:20" x14ac:dyDescent="0.25">
      <c r="A89" s="7"/>
      <c r="Q89" s="8"/>
      <c r="R89" s="8"/>
    </row>
    <row r="90" spans="1:20" x14ac:dyDescent="0.25">
      <c r="A90" s="7"/>
      <c r="Q90" s="8"/>
      <c r="R90" s="8"/>
    </row>
    <row r="91" spans="1:20" x14ac:dyDescent="0.25">
      <c r="A91" s="7"/>
      <c r="Q91" s="8"/>
      <c r="R91" s="8"/>
    </row>
    <row r="92" spans="1:20" x14ac:dyDescent="0.25">
      <c r="A92" s="7"/>
      <c r="Q92" s="8"/>
      <c r="R92" s="8"/>
    </row>
    <row r="93" spans="1:20" x14ac:dyDescent="0.25">
      <c r="A93" s="7"/>
      <c r="Q93" s="8"/>
      <c r="R93" s="8"/>
    </row>
    <row r="94" spans="1:20" x14ac:dyDescent="0.25">
      <c r="A94" s="7"/>
      <c r="Q94" s="8"/>
      <c r="R94" s="8"/>
    </row>
    <row r="95" spans="1:20" x14ac:dyDescent="0.25">
      <c r="A95" s="7"/>
      <c r="Q95" s="8"/>
      <c r="R95" s="8"/>
    </row>
    <row r="96" spans="1:20" x14ac:dyDescent="0.25">
      <c r="A96" s="7"/>
      <c r="Q96" s="8"/>
      <c r="R96" s="8"/>
    </row>
    <row r="97" spans="1:18" x14ac:dyDescent="0.25">
      <c r="A97" s="7"/>
      <c r="Q97" s="8"/>
      <c r="R97" s="8"/>
    </row>
    <row r="98" spans="1:18" x14ac:dyDescent="0.25">
      <c r="A98" s="5" t="s">
        <v>41</v>
      </c>
    </row>
    <row r="99" spans="1:18" x14ac:dyDescent="0.25">
      <c r="A99" s="5"/>
    </row>
    <row r="100" spans="1:18" x14ac:dyDescent="0.25">
      <c r="A100" s="5"/>
    </row>
    <row r="101" spans="1:18" x14ac:dyDescent="0.25">
      <c r="A101" s="5"/>
    </row>
    <row r="102" spans="1:18" x14ac:dyDescent="0.25">
      <c r="A102" s="5"/>
    </row>
    <row r="103" spans="1:18" x14ac:dyDescent="0.25">
      <c r="A103" s="5"/>
    </row>
    <row r="104" spans="1:18" x14ac:dyDescent="0.25">
      <c r="A104" s="5"/>
    </row>
    <row r="105" spans="1:18" x14ac:dyDescent="0.25">
      <c r="A105" s="5"/>
    </row>
    <row r="106" spans="1:18" x14ac:dyDescent="0.25">
      <c r="A106" s="5"/>
    </row>
    <row r="107" spans="1:18" x14ac:dyDescent="0.25">
      <c r="A107" s="5"/>
    </row>
    <row r="108" spans="1:18" x14ac:dyDescent="0.25">
      <c r="A108" s="5"/>
    </row>
    <row r="109" spans="1:18" x14ac:dyDescent="0.25">
      <c r="A109" s="5"/>
    </row>
    <row r="110" spans="1:18" x14ac:dyDescent="0.25">
      <c r="A110" s="5"/>
    </row>
    <row r="111" spans="1:18" x14ac:dyDescent="0.25">
      <c r="A111" s="5"/>
    </row>
    <row r="112" spans="1:18"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sheetData>
  <mergeCells count="10">
    <mergeCell ref="A79:R79"/>
    <mergeCell ref="A81:R81"/>
    <mergeCell ref="A1:R1"/>
    <mergeCell ref="A2:R2"/>
    <mergeCell ref="A3:R3"/>
    <mergeCell ref="A4:R4"/>
    <mergeCell ref="B5:Q5"/>
    <mergeCell ref="A7:R7"/>
    <mergeCell ref="A30:R30"/>
    <mergeCell ref="A53:R53"/>
  </mergeCells>
  <phoneticPr fontId="18" type="noConversion"/>
  <hyperlinks>
    <hyperlink ref="A98" r:id="rId1" xr:uid="{5D2AC8E1-675E-466D-A4D4-3AE21B77330E}"/>
  </hyperlinks>
  <pageMargins left="0.70866141732283472" right="0.70866141732283472" top="0.74803149606299213" bottom="0.39" header="0.31496062992125984" footer="0.31496062992125984"/>
  <pageSetup paperSize="9" scale="54" fitToHeight="0" orientation="landscape" r:id="rId2"/>
  <rowBreaks count="1" manualBreakCount="1">
    <brk id="49" max="17" man="1"/>
  </rowBreaks>
  <colBreaks count="1" manualBreakCount="1">
    <brk id="4" max="88"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748"/>
  <sheetViews>
    <sheetView showGridLines="0" zoomScaleNormal="100" workbookViewId="0">
      <pane ySplit="7" topLeftCell="A8" activePane="bottomLeft" state="frozen"/>
      <selection pane="bottomLeft" activeCell="A8" sqref="A8:Q8"/>
    </sheetView>
  </sheetViews>
  <sheetFormatPr defaultColWidth="11.5703125" defaultRowHeight="15" x14ac:dyDescent="0.25"/>
  <cols>
    <col min="1" max="1" width="24.7109375" style="21" customWidth="1"/>
    <col min="2" max="17" width="12.7109375" style="21" customWidth="1"/>
    <col min="18" max="234" width="11.5703125" style="21"/>
    <col min="235" max="235" width="51.5703125" style="21" customWidth="1"/>
    <col min="236" max="237" width="11.5703125" style="21"/>
    <col min="238" max="238" width="12" style="21" customWidth="1"/>
    <col min="239" max="490" width="11.5703125" style="21"/>
    <col min="491" max="491" width="51.5703125" style="21" customWidth="1"/>
    <col min="492" max="493" width="11.5703125" style="21"/>
    <col min="494" max="494" width="12" style="21" customWidth="1"/>
    <col min="495" max="746" width="11.5703125" style="21"/>
    <col min="747" max="747" width="51.5703125" style="21" customWidth="1"/>
    <col min="748" max="749" width="11.5703125" style="21"/>
    <col min="750" max="750" width="12" style="21" customWidth="1"/>
    <col min="751" max="1002" width="11.5703125" style="21"/>
    <col min="1003" max="1003" width="51.5703125" style="21" customWidth="1"/>
    <col min="1004" max="1005" width="11.5703125" style="21"/>
    <col min="1006" max="1006" width="12" style="21" customWidth="1"/>
    <col min="1007" max="1258" width="11.5703125" style="21"/>
    <col min="1259" max="1259" width="51.5703125" style="21" customWidth="1"/>
    <col min="1260" max="1261" width="11.5703125" style="21"/>
    <col min="1262" max="1262" width="12" style="21" customWidth="1"/>
    <col min="1263" max="1514" width="11.5703125" style="21"/>
    <col min="1515" max="1515" width="51.5703125" style="21" customWidth="1"/>
    <col min="1516" max="1517" width="11.5703125" style="21"/>
    <col min="1518" max="1518" width="12" style="21" customWidth="1"/>
    <col min="1519" max="1770" width="11.5703125" style="21"/>
    <col min="1771" max="1771" width="51.5703125" style="21" customWidth="1"/>
    <col min="1772" max="1773" width="11.5703125" style="21"/>
    <col min="1774" max="1774" width="12" style="21" customWidth="1"/>
    <col min="1775" max="2026" width="11.5703125" style="21"/>
    <col min="2027" max="2027" width="51.5703125" style="21" customWidth="1"/>
    <col min="2028" max="2029" width="11.5703125" style="21"/>
    <col min="2030" max="2030" width="12" style="21" customWidth="1"/>
    <col min="2031" max="2282" width="11.5703125" style="21"/>
    <col min="2283" max="2283" width="51.5703125" style="21" customWidth="1"/>
    <col min="2284" max="2285" width="11.5703125" style="21"/>
    <col min="2286" max="2286" width="12" style="21" customWidth="1"/>
    <col min="2287" max="2538" width="11.5703125" style="21"/>
    <col min="2539" max="2539" width="51.5703125" style="21" customWidth="1"/>
    <col min="2540" max="2541" width="11.5703125" style="21"/>
    <col min="2542" max="2542" width="12" style="21" customWidth="1"/>
    <col min="2543" max="2794" width="11.5703125" style="21"/>
    <col min="2795" max="2795" width="51.5703125" style="21" customWidth="1"/>
    <col min="2796" max="2797" width="11.5703125" style="21"/>
    <col min="2798" max="2798" width="12" style="21" customWidth="1"/>
    <col min="2799" max="3050" width="11.5703125" style="21"/>
    <col min="3051" max="3051" width="51.5703125" style="21" customWidth="1"/>
    <col min="3052" max="3053" width="11.5703125" style="21"/>
    <col min="3054" max="3054" width="12" style="21" customWidth="1"/>
    <col min="3055" max="3306" width="11.5703125" style="21"/>
    <col min="3307" max="3307" width="51.5703125" style="21" customWidth="1"/>
    <col min="3308" max="3309" width="11.5703125" style="21"/>
    <col min="3310" max="3310" width="12" style="21" customWidth="1"/>
    <col min="3311" max="3562" width="11.5703125" style="21"/>
    <col min="3563" max="3563" width="51.5703125" style="21" customWidth="1"/>
    <col min="3564" max="3565" width="11.5703125" style="21"/>
    <col min="3566" max="3566" width="12" style="21" customWidth="1"/>
    <col min="3567" max="3818" width="11.5703125" style="21"/>
    <col min="3819" max="3819" width="51.5703125" style="21" customWidth="1"/>
    <col min="3820" max="3821" width="11.5703125" style="21"/>
    <col min="3822" max="3822" width="12" style="21" customWidth="1"/>
    <col min="3823" max="4074" width="11.5703125" style="21"/>
    <col min="4075" max="4075" width="51.5703125" style="21" customWidth="1"/>
    <col min="4076" max="4077" width="11.5703125" style="21"/>
    <col min="4078" max="4078" width="12" style="21" customWidth="1"/>
    <col min="4079" max="4330" width="11.5703125" style="21"/>
    <col min="4331" max="4331" width="51.5703125" style="21" customWidth="1"/>
    <col min="4332" max="4333" width="11.5703125" style="21"/>
    <col min="4334" max="4334" width="12" style="21" customWidth="1"/>
    <col min="4335" max="4586" width="11.5703125" style="21"/>
    <col min="4587" max="4587" width="51.5703125" style="21" customWidth="1"/>
    <col min="4588" max="4589" width="11.5703125" style="21"/>
    <col min="4590" max="4590" width="12" style="21" customWidth="1"/>
    <col min="4591" max="4842" width="11.5703125" style="21"/>
    <col min="4843" max="4843" width="51.5703125" style="21" customWidth="1"/>
    <col min="4844" max="4845" width="11.5703125" style="21"/>
    <col min="4846" max="4846" width="12" style="21" customWidth="1"/>
    <col min="4847" max="5098" width="11.5703125" style="21"/>
    <col min="5099" max="5099" width="51.5703125" style="21" customWidth="1"/>
    <col min="5100" max="5101" width="11.5703125" style="21"/>
    <col min="5102" max="5102" width="12" style="21" customWidth="1"/>
    <col min="5103" max="5354" width="11.5703125" style="21"/>
    <col min="5355" max="5355" width="51.5703125" style="21" customWidth="1"/>
    <col min="5356" max="5357" width="11.5703125" style="21"/>
    <col min="5358" max="5358" width="12" style="21" customWidth="1"/>
    <col min="5359" max="5610" width="11.5703125" style="21"/>
    <col min="5611" max="5611" width="51.5703125" style="21" customWidth="1"/>
    <col min="5612" max="5613" width="11.5703125" style="21"/>
    <col min="5614" max="5614" width="12" style="21" customWidth="1"/>
    <col min="5615" max="5866" width="11.5703125" style="21"/>
    <col min="5867" max="5867" width="51.5703125" style="21" customWidth="1"/>
    <col min="5868" max="5869" width="11.5703125" style="21"/>
    <col min="5870" max="5870" width="12" style="21" customWidth="1"/>
    <col min="5871" max="6122" width="11.5703125" style="21"/>
    <col min="6123" max="6123" width="51.5703125" style="21" customWidth="1"/>
    <col min="6124" max="6125" width="11.5703125" style="21"/>
    <col min="6126" max="6126" width="12" style="21" customWidth="1"/>
    <col min="6127" max="6378" width="11.5703125" style="21"/>
    <col min="6379" max="6379" width="51.5703125" style="21" customWidth="1"/>
    <col min="6380" max="6381" width="11.5703125" style="21"/>
    <col min="6382" max="6382" width="12" style="21" customWidth="1"/>
    <col min="6383" max="6634" width="11.5703125" style="21"/>
    <col min="6635" max="6635" width="51.5703125" style="21" customWidth="1"/>
    <col min="6636" max="6637" width="11.5703125" style="21"/>
    <col min="6638" max="6638" width="12" style="21" customWidth="1"/>
    <col min="6639" max="6890" width="11.5703125" style="21"/>
    <col min="6891" max="6891" width="51.5703125" style="21" customWidth="1"/>
    <col min="6892" max="6893" width="11.5703125" style="21"/>
    <col min="6894" max="6894" width="12" style="21" customWidth="1"/>
    <col min="6895" max="7146" width="11.5703125" style="21"/>
    <col min="7147" max="7147" width="51.5703125" style="21" customWidth="1"/>
    <col min="7148" max="7149" width="11.5703125" style="21"/>
    <col min="7150" max="7150" width="12" style="21" customWidth="1"/>
    <col min="7151" max="7402" width="11.5703125" style="21"/>
    <col min="7403" max="7403" width="51.5703125" style="21" customWidth="1"/>
    <col min="7404" max="7405" width="11.5703125" style="21"/>
    <col min="7406" max="7406" width="12" style="21" customWidth="1"/>
    <col min="7407" max="7658" width="11.5703125" style="21"/>
    <col min="7659" max="7659" width="51.5703125" style="21" customWidth="1"/>
    <col min="7660" max="7661" width="11.5703125" style="21"/>
    <col min="7662" max="7662" width="12" style="21" customWidth="1"/>
    <col min="7663" max="7914" width="11.5703125" style="21"/>
    <col min="7915" max="7915" width="51.5703125" style="21" customWidth="1"/>
    <col min="7916" max="7917" width="11.5703125" style="21"/>
    <col min="7918" max="7918" width="12" style="21" customWidth="1"/>
    <col min="7919" max="8170" width="11.5703125" style="21"/>
    <col min="8171" max="8171" width="51.5703125" style="21" customWidth="1"/>
    <col min="8172" max="8173" width="11.5703125" style="21"/>
    <col min="8174" max="8174" width="12" style="21" customWidth="1"/>
    <col min="8175" max="8426" width="11.5703125" style="21"/>
    <col min="8427" max="8427" width="51.5703125" style="21" customWidth="1"/>
    <col min="8428" max="8429" width="11.5703125" style="21"/>
    <col min="8430" max="8430" width="12" style="21" customWidth="1"/>
    <col min="8431" max="8682" width="11.5703125" style="21"/>
    <col min="8683" max="8683" width="51.5703125" style="21" customWidth="1"/>
    <col min="8684" max="8685" width="11.5703125" style="21"/>
    <col min="8686" max="8686" width="12" style="21" customWidth="1"/>
    <col min="8687" max="8938" width="11.5703125" style="21"/>
    <col min="8939" max="8939" width="51.5703125" style="21" customWidth="1"/>
    <col min="8940" max="8941" width="11.5703125" style="21"/>
    <col min="8942" max="8942" width="12" style="21" customWidth="1"/>
    <col min="8943" max="9194" width="11.5703125" style="21"/>
    <col min="9195" max="9195" width="51.5703125" style="21" customWidth="1"/>
    <col min="9196" max="9197" width="11.5703125" style="21"/>
    <col min="9198" max="9198" width="12" style="21" customWidth="1"/>
    <col min="9199" max="9450" width="11.5703125" style="21"/>
    <col min="9451" max="9451" width="51.5703125" style="21" customWidth="1"/>
    <col min="9452" max="9453" width="11.5703125" style="21"/>
    <col min="9454" max="9454" width="12" style="21" customWidth="1"/>
    <col min="9455" max="9706" width="11.5703125" style="21"/>
    <col min="9707" max="9707" width="51.5703125" style="21" customWidth="1"/>
    <col min="9708" max="9709" width="11.5703125" style="21"/>
    <col min="9710" max="9710" width="12" style="21" customWidth="1"/>
    <col min="9711" max="9962" width="11.5703125" style="21"/>
    <col min="9963" max="9963" width="51.5703125" style="21" customWidth="1"/>
    <col min="9964" max="9965" width="11.5703125" style="21"/>
    <col min="9966" max="9966" width="12" style="21" customWidth="1"/>
    <col min="9967" max="10218" width="11.5703125" style="21"/>
    <col min="10219" max="10219" width="51.5703125" style="21" customWidth="1"/>
    <col min="10220" max="10221" width="11.5703125" style="21"/>
    <col min="10222" max="10222" width="12" style="21" customWidth="1"/>
    <col min="10223" max="10474" width="11.5703125" style="21"/>
    <col min="10475" max="10475" width="51.5703125" style="21" customWidth="1"/>
    <col min="10476" max="10477" width="11.5703125" style="21"/>
    <col min="10478" max="10478" width="12" style="21" customWidth="1"/>
    <col min="10479" max="10730" width="11.5703125" style="21"/>
    <col min="10731" max="10731" width="51.5703125" style="21" customWidth="1"/>
    <col min="10732" max="10733" width="11.5703125" style="21"/>
    <col min="10734" max="10734" width="12" style="21" customWidth="1"/>
    <col min="10735" max="10986" width="11.5703125" style="21"/>
    <col min="10987" max="10987" width="51.5703125" style="21" customWidth="1"/>
    <col min="10988" max="10989" width="11.5703125" style="21"/>
    <col min="10990" max="10990" width="12" style="21" customWidth="1"/>
    <col min="10991" max="11242" width="11.5703125" style="21"/>
    <col min="11243" max="11243" width="51.5703125" style="21" customWidth="1"/>
    <col min="11244" max="11245" width="11.5703125" style="21"/>
    <col min="11246" max="11246" width="12" style="21" customWidth="1"/>
    <col min="11247" max="11498" width="11.5703125" style="21"/>
    <col min="11499" max="11499" width="51.5703125" style="21" customWidth="1"/>
    <col min="11500" max="11501" width="11.5703125" style="21"/>
    <col min="11502" max="11502" width="12" style="21" customWidth="1"/>
    <col min="11503" max="11754" width="11.5703125" style="21"/>
    <col min="11755" max="11755" width="51.5703125" style="21" customWidth="1"/>
    <col min="11756" max="11757" width="11.5703125" style="21"/>
    <col min="11758" max="11758" width="12" style="21" customWidth="1"/>
    <col min="11759" max="12010" width="11.5703125" style="21"/>
    <col min="12011" max="12011" width="51.5703125" style="21" customWidth="1"/>
    <col min="12012" max="12013" width="11.5703125" style="21"/>
    <col min="12014" max="12014" width="12" style="21" customWidth="1"/>
    <col min="12015" max="12266" width="11.5703125" style="21"/>
    <col min="12267" max="12267" width="51.5703125" style="21" customWidth="1"/>
    <col min="12268" max="12269" width="11.5703125" style="21"/>
    <col min="12270" max="12270" width="12" style="21" customWidth="1"/>
    <col min="12271" max="12522" width="11.5703125" style="21"/>
    <col min="12523" max="12523" width="51.5703125" style="21" customWidth="1"/>
    <col min="12524" max="12525" width="11.5703125" style="21"/>
    <col min="12526" max="12526" width="12" style="21" customWidth="1"/>
    <col min="12527" max="12778" width="11.5703125" style="21"/>
    <col min="12779" max="12779" width="51.5703125" style="21" customWidth="1"/>
    <col min="12780" max="12781" width="11.5703125" style="21"/>
    <col min="12782" max="12782" width="12" style="21" customWidth="1"/>
    <col min="12783" max="13034" width="11.5703125" style="21"/>
    <col min="13035" max="13035" width="51.5703125" style="21" customWidth="1"/>
    <col min="13036" max="13037" width="11.5703125" style="21"/>
    <col min="13038" max="13038" width="12" style="21" customWidth="1"/>
    <col min="13039" max="13290" width="11.5703125" style="21"/>
    <col min="13291" max="13291" width="51.5703125" style="21" customWidth="1"/>
    <col min="13292" max="13293" width="11.5703125" style="21"/>
    <col min="13294" max="13294" width="12" style="21" customWidth="1"/>
    <col min="13295" max="13546" width="11.5703125" style="21"/>
    <col min="13547" max="13547" width="51.5703125" style="21" customWidth="1"/>
    <col min="13548" max="13549" width="11.5703125" style="21"/>
    <col min="13550" max="13550" width="12" style="21" customWidth="1"/>
    <col min="13551" max="13802" width="11.5703125" style="21"/>
    <col min="13803" max="13803" width="51.5703125" style="21" customWidth="1"/>
    <col min="13804" max="13805" width="11.5703125" style="21"/>
    <col min="13806" max="13806" width="12" style="21" customWidth="1"/>
    <col min="13807" max="14058" width="11.5703125" style="21"/>
    <col min="14059" max="14059" width="51.5703125" style="21" customWidth="1"/>
    <col min="14060" max="14061" width="11.5703125" style="21"/>
    <col min="14062" max="14062" width="12" style="21" customWidth="1"/>
    <col min="14063" max="14314" width="11.5703125" style="21"/>
    <col min="14315" max="14315" width="51.5703125" style="21" customWidth="1"/>
    <col min="14316" max="14317" width="11.5703125" style="21"/>
    <col min="14318" max="14318" width="12" style="21" customWidth="1"/>
    <col min="14319" max="14570" width="11.5703125" style="21"/>
    <col min="14571" max="14571" width="51.5703125" style="21" customWidth="1"/>
    <col min="14572" max="14573" width="11.5703125" style="21"/>
    <col min="14574" max="14574" width="12" style="21" customWidth="1"/>
    <col min="14575" max="14826" width="11.5703125" style="21"/>
    <col min="14827" max="14827" width="51.5703125" style="21" customWidth="1"/>
    <col min="14828" max="14829" width="11.5703125" style="21"/>
    <col min="14830" max="14830" width="12" style="21" customWidth="1"/>
    <col min="14831" max="15082" width="11.5703125" style="21"/>
    <col min="15083" max="15083" width="51.5703125" style="21" customWidth="1"/>
    <col min="15084" max="15085" width="11.5703125" style="21"/>
    <col min="15086" max="15086" width="12" style="21" customWidth="1"/>
    <col min="15087" max="15338" width="11.5703125" style="21"/>
    <col min="15339" max="15339" width="51.5703125" style="21" customWidth="1"/>
    <col min="15340" max="15341" width="11.5703125" style="21"/>
    <col min="15342" max="15342" width="12" style="21" customWidth="1"/>
    <col min="15343" max="15594" width="11.5703125" style="21"/>
    <col min="15595" max="15595" width="51.5703125" style="21" customWidth="1"/>
    <col min="15596" max="15597" width="11.5703125" style="21"/>
    <col min="15598" max="15598" width="12" style="21" customWidth="1"/>
    <col min="15599" max="15850" width="11.5703125" style="21"/>
    <col min="15851" max="15851" width="51.5703125" style="21" customWidth="1"/>
    <col min="15852" max="15853" width="11.5703125" style="21"/>
    <col min="15854" max="15854" width="12" style="21" customWidth="1"/>
    <col min="15855" max="16106" width="11.5703125" style="21"/>
    <col min="16107" max="16107" width="51.5703125" style="21" customWidth="1"/>
    <col min="16108" max="16109" width="11.5703125" style="21"/>
    <col min="16110" max="16110" width="12" style="21" customWidth="1"/>
    <col min="16111" max="16384" width="11.5703125" style="21"/>
  </cols>
  <sheetData>
    <row r="1" spans="1:17" ht="75" customHeight="1" x14ac:dyDescent="0.25"/>
    <row r="2" spans="1:17" s="22" customFormat="1" ht="15" customHeight="1" x14ac:dyDescent="0.25">
      <c r="A2" s="121" t="str">
        <f>+[1]Contents!A2</f>
        <v>Statistics about corporate insolvency in Australia</v>
      </c>
      <c r="B2" s="121"/>
      <c r="C2" s="121"/>
      <c r="D2" s="121"/>
      <c r="E2" s="121"/>
      <c r="F2" s="121"/>
      <c r="G2" s="121"/>
      <c r="H2" s="121"/>
      <c r="I2" s="121"/>
      <c r="J2" s="121"/>
      <c r="K2" s="121"/>
      <c r="L2" s="121"/>
      <c r="M2" s="121"/>
      <c r="N2" s="121"/>
      <c r="O2" s="121"/>
      <c r="P2" s="121"/>
      <c r="Q2" s="121"/>
    </row>
    <row r="3" spans="1:17" s="22" customFormat="1" ht="24.95" customHeight="1" x14ac:dyDescent="0.25">
      <c r="A3" s="22" t="str">
        <f>Contents!A3</f>
        <v>Released: December 2025</v>
      </c>
    </row>
    <row r="4" spans="1:17" s="22" customFormat="1" x14ac:dyDescent="0.25"/>
    <row r="5" spans="1:17" s="22" customFormat="1" ht="14.45" customHeight="1" x14ac:dyDescent="0.25">
      <c r="A5" s="116" t="s">
        <v>9</v>
      </c>
      <c r="B5" s="115"/>
      <c r="C5" s="115"/>
      <c r="D5" s="115"/>
      <c r="E5" s="115"/>
      <c r="F5" s="115"/>
      <c r="G5" s="115"/>
      <c r="H5" s="115"/>
      <c r="I5" s="115"/>
      <c r="J5" s="115"/>
      <c r="K5" s="115"/>
      <c r="L5" s="115"/>
      <c r="M5" s="115"/>
      <c r="N5" s="115"/>
      <c r="O5" s="115"/>
      <c r="P5" s="115"/>
      <c r="Q5" s="115"/>
    </row>
    <row r="6" spans="1:17" s="22" customFormat="1" ht="15" customHeight="1" x14ac:dyDescent="0.25">
      <c r="A6" s="2"/>
      <c r="B6" s="229" t="s">
        <v>181</v>
      </c>
      <c r="C6" s="229"/>
      <c r="D6" s="229"/>
      <c r="E6" s="229"/>
      <c r="F6" s="229"/>
      <c r="G6" s="229"/>
      <c r="H6" s="229"/>
      <c r="I6" s="229"/>
      <c r="J6" s="229"/>
      <c r="K6" s="229"/>
      <c r="L6" s="229"/>
      <c r="M6" s="229"/>
      <c r="N6" s="229"/>
      <c r="O6" s="229"/>
      <c r="P6" s="229"/>
      <c r="Q6" s="229"/>
    </row>
    <row r="7" spans="1:17" s="22" customFormat="1" ht="27" customHeight="1" x14ac:dyDescent="0.25">
      <c r="A7" s="86" t="s">
        <v>44</v>
      </c>
      <c r="B7" s="9" t="s">
        <v>182</v>
      </c>
      <c r="C7" s="9" t="s">
        <v>183</v>
      </c>
      <c r="D7" s="9" t="s">
        <v>184</v>
      </c>
      <c r="E7" s="9" t="s">
        <v>185</v>
      </c>
      <c r="F7" s="9" t="s">
        <v>186</v>
      </c>
      <c r="G7" s="9" t="s">
        <v>187</v>
      </c>
      <c r="H7" s="9" t="s">
        <v>188</v>
      </c>
      <c r="I7" s="9" t="s">
        <v>189</v>
      </c>
      <c r="J7" s="9" t="s">
        <v>190</v>
      </c>
      <c r="K7" s="9" t="s">
        <v>191</v>
      </c>
      <c r="L7" s="9" t="s">
        <v>192</v>
      </c>
      <c r="M7" s="132" t="s">
        <v>193</v>
      </c>
      <c r="N7" s="9" t="s">
        <v>194</v>
      </c>
      <c r="O7" s="132" t="s">
        <v>195</v>
      </c>
      <c r="P7" s="132" t="s">
        <v>196</v>
      </c>
      <c r="Q7" s="47" t="s">
        <v>94</v>
      </c>
    </row>
    <row r="8" spans="1:17" s="22" customFormat="1" x14ac:dyDescent="0.25">
      <c r="A8" s="215" t="s">
        <v>55</v>
      </c>
      <c r="B8" s="215"/>
      <c r="C8" s="215"/>
      <c r="D8" s="215"/>
      <c r="E8" s="215"/>
      <c r="F8" s="215"/>
      <c r="G8" s="215"/>
      <c r="H8" s="215"/>
      <c r="I8" s="215"/>
      <c r="J8" s="215"/>
      <c r="K8" s="215"/>
      <c r="L8" s="215"/>
      <c r="M8" s="215"/>
      <c r="N8" s="215"/>
      <c r="O8" s="215"/>
      <c r="P8" s="215"/>
      <c r="Q8" s="215"/>
    </row>
    <row r="9" spans="1:17" s="22" customFormat="1" x14ac:dyDescent="0.25">
      <c r="A9" s="64" t="s">
        <v>56</v>
      </c>
      <c r="B9" s="10">
        <v>1528</v>
      </c>
      <c r="C9" s="10">
        <v>2396</v>
      </c>
      <c r="D9" s="10"/>
      <c r="E9" s="10"/>
      <c r="F9" s="10"/>
      <c r="G9" s="10"/>
      <c r="H9" s="10"/>
      <c r="I9" s="10">
        <v>297</v>
      </c>
      <c r="J9" s="10">
        <v>427</v>
      </c>
      <c r="K9" s="10"/>
      <c r="L9" s="10"/>
      <c r="M9" s="10"/>
      <c r="N9" s="10"/>
      <c r="O9" s="10"/>
      <c r="P9" s="10"/>
      <c r="Q9" s="11">
        <v>4648</v>
      </c>
    </row>
    <row r="10" spans="1:17" s="22" customFormat="1" x14ac:dyDescent="0.25">
      <c r="A10" s="64" t="s">
        <v>61</v>
      </c>
      <c r="B10" s="10">
        <v>2056</v>
      </c>
      <c r="C10" s="10">
        <v>2923</v>
      </c>
      <c r="D10" s="10"/>
      <c r="E10" s="10"/>
      <c r="F10" s="10"/>
      <c r="G10" s="10"/>
      <c r="H10" s="10"/>
      <c r="I10" s="10">
        <v>349</v>
      </c>
      <c r="J10" s="10">
        <v>457</v>
      </c>
      <c r="K10" s="10"/>
      <c r="L10" s="10"/>
      <c r="M10" s="10"/>
      <c r="N10" s="10"/>
      <c r="O10" s="10"/>
      <c r="P10" s="10"/>
      <c r="Q10" s="11">
        <v>5785</v>
      </c>
    </row>
    <row r="11" spans="1:17" s="22" customFormat="1" x14ac:dyDescent="0.25">
      <c r="A11" s="64" t="s">
        <v>62</v>
      </c>
      <c r="B11" s="10">
        <v>2598</v>
      </c>
      <c r="C11" s="10">
        <v>988</v>
      </c>
      <c r="D11" s="10">
        <v>1137</v>
      </c>
      <c r="E11" s="10">
        <v>440</v>
      </c>
      <c r="F11" s="10">
        <v>219</v>
      </c>
      <c r="G11" s="10">
        <v>251</v>
      </c>
      <c r="H11" s="10">
        <v>311</v>
      </c>
      <c r="I11" s="10">
        <v>380</v>
      </c>
      <c r="J11" s="10">
        <v>155</v>
      </c>
      <c r="K11" s="10"/>
      <c r="L11" s="10">
        <v>346</v>
      </c>
      <c r="M11" s="10"/>
      <c r="N11" s="10">
        <v>40</v>
      </c>
      <c r="O11" s="10"/>
      <c r="P11" s="10"/>
      <c r="Q11" s="11">
        <v>6865</v>
      </c>
    </row>
    <row r="12" spans="1:17" s="22" customFormat="1" x14ac:dyDescent="0.25">
      <c r="A12" s="64" t="s">
        <v>63</v>
      </c>
      <c r="B12" s="10">
        <v>2925</v>
      </c>
      <c r="C12" s="10"/>
      <c r="D12" s="10">
        <v>1501</v>
      </c>
      <c r="E12" s="10">
        <v>639</v>
      </c>
      <c r="F12" s="10">
        <v>279</v>
      </c>
      <c r="G12" s="10">
        <v>329</v>
      </c>
      <c r="H12" s="10">
        <v>365</v>
      </c>
      <c r="I12" s="10">
        <v>379</v>
      </c>
      <c r="J12" s="10"/>
      <c r="K12" s="10"/>
      <c r="L12" s="10">
        <v>480</v>
      </c>
      <c r="M12" s="10"/>
      <c r="N12" s="10">
        <v>36</v>
      </c>
      <c r="O12" s="10"/>
      <c r="P12" s="10"/>
      <c r="Q12" s="11">
        <v>6933</v>
      </c>
    </row>
    <row r="13" spans="1:17" s="22" customFormat="1" x14ac:dyDescent="0.25">
      <c r="A13" s="64" t="s">
        <v>64</v>
      </c>
      <c r="B13" s="10">
        <v>3272</v>
      </c>
      <c r="C13" s="10"/>
      <c r="D13" s="10">
        <v>1579</v>
      </c>
      <c r="E13" s="10">
        <v>661</v>
      </c>
      <c r="F13" s="10">
        <v>304</v>
      </c>
      <c r="G13" s="10">
        <v>392</v>
      </c>
      <c r="H13" s="10">
        <v>454</v>
      </c>
      <c r="I13" s="10">
        <v>397</v>
      </c>
      <c r="J13" s="10"/>
      <c r="K13" s="10"/>
      <c r="L13" s="10">
        <v>604</v>
      </c>
      <c r="M13" s="10"/>
      <c r="N13" s="10">
        <v>70</v>
      </c>
      <c r="O13" s="10"/>
      <c r="P13" s="10"/>
      <c r="Q13" s="11">
        <v>7733</v>
      </c>
    </row>
    <row r="14" spans="1:17" s="22" customFormat="1" x14ac:dyDescent="0.25">
      <c r="A14" s="64" t="s">
        <v>65</v>
      </c>
      <c r="B14" s="10">
        <v>3105</v>
      </c>
      <c r="C14" s="10"/>
      <c r="D14" s="10">
        <v>1707</v>
      </c>
      <c r="E14" s="10">
        <v>695</v>
      </c>
      <c r="F14" s="10">
        <v>310</v>
      </c>
      <c r="G14" s="10">
        <v>404</v>
      </c>
      <c r="H14" s="10">
        <v>474</v>
      </c>
      <c r="I14" s="10">
        <v>442</v>
      </c>
      <c r="J14" s="10"/>
      <c r="K14" s="10"/>
      <c r="L14" s="10">
        <v>681</v>
      </c>
      <c r="M14" s="10"/>
      <c r="N14" s="10">
        <v>85</v>
      </c>
      <c r="O14" s="10"/>
      <c r="P14" s="10"/>
      <c r="Q14" s="11">
        <v>7903</v>
      </c>
    </row>
    <row r="15" spans="1:17" s="22" customFormat="1" x14ac:dyDescent="0.25">
      <c r="A15" s="64" t="s">
        <v>66</v>
      </c>
      <c r="B15" s="10">
        <v>3131</v>
      </c>
      <c r="C15" s="10"/>
      <c r="D15" s="10">
        <v>1674</v>
      </c>
      <c r="E15" s="10">
        <v>701</v>
      </c>
      <c r="F15" s="10">
        <v>379</v>
      </c>
      <c r="G15" s="10">
        <v>426</v>
      </c>
      <c r="H15" s="10">
        <v>458</v>
      </c>
      <c r="I15" s="10">
        <v>501</v>
      </c>
      <c r="J15" s="10"/>
      <c r="K15" s="10"/>
      <c r="L15" s="10">
        <v>685</v>
      </c>
      <c r="M15" s="10"/>
      <c r="N15" s="10">
        <v>99</v>
      </c>
      <c r="O15" s="10"/>
      <c r="P15" s="10"/>
      <c r="Q15" s="11">
        <f t="shared" ref="Q15:Q24" si="0">SUM(B15:O15)</f>
        <v>8054</v>
      </c>
    </row>
    <row r="16" spans="1:17" s="22" customFormat="1" x14ac:dyDescent="0.25">
      <c r="A16" s="64" t="s">
        <v>69</v>
      </c>
      <c r="B16" s="10">
        <v>4165</v>
      </c>
      <c r="C16" s="10"/>
      <c r="D16" s="10">
        <v>1935</v>
      </c>
      <c r="E16" s="10">
        <v>905</v>
      </c>
      <c r="F16" s="10">
        <v>437</v>
      </c>
      <c r="G16" s="10">
        <v>510</v>
      </c>
      <c r="H16" s="10">
        <v>603</v>
      </c>
      <c r="I16" s="10">
        <v>572</v>
      </c>
      <c r="J16" s="10"/>
      <c r="K16" s="10"/>
      <c r="L16" s="10">
        <v>856</v>
      </c>
      <c r="M16" s="10"/>
      <c r="N16" s="10">
        <v>91</v>
      </c>
      <c r="O16" s="10"/>
      <c r="P16" s="10"/>
      <c r="Q16" s="11">
        <f t="shared" si="0"/>
        <v>10074</v>
      </c>
    </row>
    <row r="17" spans="1:17" s="22" customFormat="1" x14ac:dyDescent="0.25">
      <c r="A17" s="64" t="s">
        <v>70</v>
      </c>
      <c r="B17" s="10">
        <v>3707</v>
      </c>
      <c r="C17" s="10"/>
      <c r="D17" s="10">
        <v>1945</v>
      </c>
      <c r="E17" s="10">
        <v>866</v>
      </c>
      <c r="F17" s="10">
        <v>385</v>
      </c>
      <c r="G17" s="10">
        <v>474</v>
      </c>
      <c r="H17" s="10">
        <v>533</v>
      </c>
      <c r="I17" s="10">
        <v>516</v>
      </c>
      <c r="J17" s="10"/>
      <c r="K17" s="10"/>
      <c r="L17" s="10">
        <v>735</v>
      </c>
      <c r="M17" s="10"/>
      <c r="N17" s="10">
        <v>93</v>
      </c>
      <c r="O17" s="10"/>
      <c r="P17" s="10"/>
      <c r="Q17" s="11">
        <f t="shared" si="0"/>
        <v>9254</v>
      </c>
    </row>
    <row r="18" spans="1:17" s="22" customFormat="1" x14ac:dyDescent="0.25">
      <c r="A18" s="64" t="s">
        <v>71</v>
      </c>
      <c r="B18" s="10">
        <v>3898</v>
      </c>
      <c r="C18" s="10"/>
      <c r="D18" s="10">
        <v>1943</v>
      </c>
      <c r="E18" s="10">
        <v>822</v>
      </c>
      <c r="F18" s="10">
        <v>430</v>
      </c>
      <c r="G18" s="10">
        <v>461</v>
      </c>
      <c r="H18" s="10">
        <v>541</v>
      </c>
      <c r="I18" s="10">
        <v>550</v>
      </c>
      <c r="J18" s="10"/>
      <c r="K18" s="10"/>
      <c r="L18" s="10">
        <v>744</v>
      </c>
      <c r="M18" s="10"/>
      <c r="N18" s="10">
        <v>70</v>
      </c>
      <c r="O18" s="10"/>
      <c r="P18" s="10"/>
      <c r="Q18" s="11">
        <f t="shared" si="0"/>
        <v>9459</v>
      </c>
    </row>
    <row r="19" spans="1:17" s="22" customFormat="1" x14ac:dyDescent="0.25">
      <c r="A19" s="64" t="s">
        <v>72</v>
      </c>
      <c r="B19" s="10">
        <v>3332</v>
      </c>
      <c r="D19" s="10">
        <v>1753</v>
      </c>
      <c r="E19" s="10">
        <v>746</v>
      </c>
      <c r="F19" s="10">
        <v>352</v>
      </c>
      <c r="G19" s="10">
        <v>428</v>
      </c>
      <c r="H19" s="10">
        <v>499</v>
      </c>
      <c r="I19" s="10">
        <v>473</v>
      </c>
      <c r="K19" s="10"/>
      <c r="L19" s="10">
        <v>725</v>
      </c>
      <c r="N19" s="10">
        <v>46</v>
      </c>
      <c r="O19" s="10"/>
      <c r="P19" s="10"/>
      <c r="Q19" s="11">
        <f t="shared" si="0"/>
        <v>8354</v>
      </c>
    </row>
    <row r="20" spans="1:17" s="22" customFormat="1" x14ac:dyDescent="0.25">
      <c r="A20" s="64" t="s">
        <v>73</v>
      </c>
      <c r="B20" s="10">
        <v>3852</v>
      </c>
      <c r="C20" s="10"/>
      <c r="D20" s="10">
        <v>1936</v>
      </c>
      <c r="E20" s="10">
        <v>851</v>
      </c>
      <c r="F20" s="10">
        <v>445</v>
      </c>
      <c r="G20" s="10">
        <v>498</v>
      </c>
      <c r="H20" s="10">
        <v>586</v>
      </c>
      <c r="I20" s="10">
        <v>519</v>
      </c>
      <c r="J20" s="10"/>
      <c r="K20" s="10"/>
      <c r="L20" s="10">
        <v>704</v>
      </c>
      <c r="M20" s="10"/>
      <c r="N20" s="10">
        <v>74</v>
      </c>
      <c r="O20" s="10"/>
      <c r="P20" s="10"/>
      <c r="Q20" s="11">
        <f t="shared" si="0"/>
        <v>9465</v>
      </c>
    </row>
    <row r="21" spans="1:17" s="22" customFormat="1" x14ac:dyDescent="0.25">
      <c r="A21" s="64" t="s">
        <v>74</v>
      </c>
      <c r="B21" s="10">
        <v>3096</v>
      </c>
      <c r="C21" s="10"/>
      <c r="D21" s="10">
        <v>1620</v>
      </c>
      <c r="E21" s="10">
        <v>675</v>
      </c>
      <c r="F21" s="10">
        <v>320</v>
      </c>
      <c r="G21" s="10">
        <v>418</v>
      </c>
      <c r="H21" s="10">
        <v>427</v>
      </c>
      <c r="I21" s="10">
        <v>465</v>
      </c>
      <c r="K21" s="10"/>
      <c r="L21" s="10">
        <v>689</v>
      </c>
      <c r="N21" s="10">
        <v>55</v>
      </c>
      <c r="O21" s="10"/>
      <c r="P21" s="10"/>
      <c r="Q21" s="11">
        <f t="shared" si="0"/>
        <v>7765</v>
      </c>
    </row>
    <row r="22" spans="1:17" s="22" customFormat="1" x14ac:dyDescent="0.25">
      <c r="A22" s="64" t="s">
        <v>75</v>
      </c>
      <c r="B22" s="10">
        <v>2803</v>
      </c>
      <c r="C22" s="10"/>
      <c r="D22" s="10">
        <v>1662</v>
      </c>
      <c r="E22" s="10">
        <v>683</v>
      </c>
      <c r="F22" s="10">
        <v>378</v>
      </c>
      <c r="G22" s="10">
        <v>421</v>
      </c>
      <c r="H22" s="10">
        <v>471</v>
      </c>
      <c r="I22" s="10">
        <v>455</v>
      </c>
      <c r="K22" s="10"/>
      <c r="L22" s="10">
        <v>684</v>
      </c>
      <c r="N22" s="10">
        <v>56</v>
      </c>
      <c r="O22" s="10"/>
      <c r="P22" s="10"/>
      <c r="Q22" s="11">
        <f t="shared" si="0"/>
        <v>7613</v>
      </c>
    </row>
    <row r="23" spans="1:17" s="22" customFormat="1" x14ac:dyDescent="0.25">
      <c r="A23" s="64" t="s">
        <v>76</v>
      </c>
      <c r="B23" s="10">
        <v>2761</v>
      </c>
      <c r="C23" s="10"/>
      <c r="D23" s="10">
        <v>1593</v>
      </c>
      <c r="E23" s="10">
        <v>730</v>
      </c>
      <c r="F23" s="10">
        <v>382</v>
      </c>
      <c r="G23" s="10">
        <v>413</v>
      </c>
      <c r="H23" s="10">
        <v>488</v>
      </c>
      <c r="I23" s="10">
        <v>495</v>
      </c>
      <c r="K23" s="10"/>
      <c r="L23" s="10">
        <v>593</v>
      </c>
      <c r="N23" s="10">
        <v>43</v>
      </c>
      <c r="O23" s="10"/>
      <c r="P23" s="10"/>
      <c r="Q23" s="11">
        <f t="shared" si="0"/>
        <v>7498</v>
      </c>
    </row>
    <row r="24" spans="1:17" s="22" customFormat="1" x14ac:dyDescent="0.25">
      <c r="A24" s="23" t="s">
        <v>77</v>
      </c>
      <c r="B24" s="10">
        <v>2080</v>
      </c>
      <c r="C24" s="10"/>
      <c r="D24" s="10">
        <v>1253</v>
      </c>
      <c r="E24" s="10">
        <v>565</v>
      </c>
      <c r="F24" s="10">
        <v>270</v>
      </c>
      <c r="G24" s="10">
        <v>305</v>
      </c>
      <c r="H24" s="10">
        <v>404</v>
      </c>
      <c r="I24" s="10">
        <v>386</v>
      </c>
      <c r="K24" s="10"/>
      <c r="L24" s="10">
        <v>548</v>
      </c>
      <c r="N24" s="10">
        <v>42</v>
      </c>
      <c r="O24" s="10"/>
      <c r="P24" s="10"/>
      <c r="Q24" s="11">
        <f t="shared" si="0"/>
        <v>5853</v>
      </c>
    </row>
    <row r="25" spans="1:17" s="22" customFormat="1" x14ac:dyDescent="0.25">
      <c r="A25" s="23" t="s">
        <v>95</v>
      </c>
      <c r="B25" s="10">
        <v>554</v>
      </c>
      <c r="C25" s="10"/>
      <c r="D25" s="10">
        <v>393</v>
      </c>
      <c r="E25" s="10">
        <v>176</v>
      </c>
      <c r="F25" s="10">
        <v>101</v>
      </c>
      <c r="G25" s="10">
        <v>106</v>
      </c>
      <c r="H25" s="10">
        <v>113</v>
      </c>
      <c r="I25" s="10">
        <v>109</v>
      </c>
      <c r="J25" s="10"/>
      <c r="K25" s="10">
        <v>112</v>
      </c>
      <c r="L25" s="10"/>
      <c r="M25" s="10">
        <v>48</v>
      </c>
      <c r="N25" s="10"/>
      <c r="O25" s="10">
        <v>11</v>
      </c>
      <c r="P25" s="10">
        <v>15</v>
      </c>
      <c r="Q25" s="11">
        <f t="shared" ref="Q25:Q30" si="1">SUM(B25:P25)</f>
        <v>1738</v>
      </c>
    </row>
    <row r="26" spans="1:17" s="22" customFormat="1" x14ac:dyDescent="0.25">
      <c r="A26" s="64" t="s">
        <v>96</v>
      </c>
      <c r="B26" s="10">
        <v>1339</v>
      </c>
      <c r="C26" s="10"/>
      <c r="D26" s="10">
        <v>1010</v>
      </c>
      <c r="E26" s="10">
        <v>481</v>
      </c>
      <c r="F26" s="10">
        <v>223</v>
      </c>
      <c r="G26" s="10">
        <v>252</v>
      </c>
      <c r="H26" s="10">
        <v>275</v>
      </c>
      <c r="I26" s="10">
        <v>274</v>
      </c>
      <c r="J26" s="10"/>
      <c r="K26" s="10">
        <v>298</v>
      </c>
      <c r="L26" s="10"/>
      <c r="M26" s="10">
        <v>140</v>
      </c>
      <c r="N26" s="10"/>
      <c r="O26" s="10">
        <v>30</v>
      </c>
      <c r="P26" s="10">
        <v>56</v>
      </c>
      <c r="Q26" s="11">
        <f t="shared" si="1"/>
        <v>4378</v>
      </c>
    </row>
    <row r="27" spans="1:17" s="22" customFormat="1" x14ac:dyDescent="0.25">
      <c r="A27" s="64" t="s">
        <v>97</v>
      </c>
      <c r="B27" s="10">
        <v>1245</v>
      </c>
      <c r="C27" s="10"/>
      <c r="D27" s="10">
        <v>953</v>
      </c>
      <c r="E27" s="10">
        <v>464</v>
      </c>
      <c r="F27" s="10">
        <v>204</v>
      </c>
      <c r="G27" s="10">
        <v>245</v>
      </c>
      <c r="H27" s="10">
        <v>274</v>
      </c>
      <c r="I27" s="10">
        <v>245</v>
      </c>
      <c r="J27" s="10"/>
      <c r="K27" s="10">
        <v>259</v>
      </c>
      <c r="L27" s="10"/>
      <c r="M27" s="10">
        <v>117</v>
      </c>
      <c r="N27" s="10"/>
      <c r="O27" s="10">
        <v>30</v>
      </c>
      <c r="P27" s="10">
        <v>28</v>
      </c>
      <c r="Q27" s="11">
        <f t="shared" si="1"/>
        <v>4064</v>
      </c>
    </row>
    <row r="28" spans="1:17" s="22" customFormat="1" x14ac:dyDescent="0.25">
      <c r="A28" s="64" t="s">
        <v>98</v>
      </c>
      <c r="B28" s="10">
        <v>1578</v>
      </c>
      <c r="C28" s="10"/>
      <c r="D28" s="10">
        <v>1381</v>
      </c>
      <c r="E28" s="10">
        <v>584</v>
      </c>
      <c r="F28" s="10">
        <v>284</v>
      </c>
      <c r="G28" s="10">
        <v>289</v>
      </c>
      <c r="H28" s="10">
        <v>378</v>
      </c>
      <c r="I28" s="10">
        <v>366</v>
      </c>
      <c r="J28" s="10"/>
      <c r="K28" s="10">
        <v>348</v>
      </c>
      <c r="L28" s="10"/>
      <c r="M28" s="10">
        <v>169</v>
      </c>
      <c r="N28" s="10"/>
      <c r="O28" s="10">
        <v>25</v>
      </c>
      <c r="P28" s="10">
        <v>38</v>
      </c>
      <c r="Q28" s="11">
        <f t="shared" si="1"/>
        <v>5440</v>
      </c>
    </row>
    <row r="29" spans="1:17" s="22" customFormat="1" x14ac:dyDescent="0.25">
      <c r="A29" s="64" t="s">
        <v>99</v>
      </c>
      <c r="B29" s="10">
        <v>2304</v>
      </c>
      <c r="C29"/>
      <c r="D29" s="10">
        <v>1677</v>
      </c>
      <c r="E29" s="10">
        <v>726</v>
      </c>
      <c r="F29" s="10">
        <v>375</v>
      </c>
      <c r="G29" s="10">
        <v>391</v>
      </c>
      <c r="H29" s="10">
        <v>445</v>
      </c>
      <c r="I29" s="10">
        <v>458</v>
      </c>
      <c r="J29"/>
      <c r="K29" s="10">
        <v>440</v>
      </c>
      <c r="L29"/>
      <c r="M29" s="10">
        <v>197</v>
      </c>
      <c r="N29" s="10"/>
      <c r="O29" s="10">
        <v>42</v>
      </c>
      <c r="P29" s="10">
        <v>45</v>
      </c>
      <c r="Q29" s="11">
        <f t="shared" si="1"/>
        <v>7100</v>
      </c>
    </row>
    <row r="30" spans="1:17" s="22" customFormat="1" x14ac:dyDescent="0.25">
      <c r="A30" s="64" t="s">
        <v>479</v>
      </c>
      <c r="B30" s="10">
        <v>3261</v>
      </c>
      <c r="C30"/>
      <c r="D30" s="10">
        <v>2325</v>
      </c>
      <c r="E30" s="10">
        <v>973</v>
      </c>
      <c r="F30" s="10">
        <v>515</v>
      </c>
      <c r="G30" s="10">
        <v>567</v>
      </c>
      <c r="H30" s="10">
        <v>580</v>
      </c>
      <c r="I30" s="10">
        <v>535</v>
      </c>
      <c r="J30"/>
      <c r="K30" s="10">
        <v>482</v>
      </c>
      <c r="L30"/>
      <c r="M30" s="10">
        <v>267</v>
      </c>
      <c r="N30" s="10"/>
      <c r="O30" s="10">
        <v>45</v>
      </c>
      <c r="P30" s="10">
        <v>35</v>
      </c>
      <c r="Q30" s="11">
        <f t="shared" si="1"/>
        <v>9585</v>
      </c>
    </row>
    <row r="31" spans="1:17" s="22" customFormat="1" x14ac:dyDescent="0.25">
      <c r="A31" s="209" t="s">
        <v>100</v>
      </c>
      <c r="B31" s="209"/>
      <c r="C31" s="209"/>
      <c r="D31" s="209"/>
      <c r="E31" s="209"/>
      <c r="F31" s="209"/>
      <c r="G31" s="209"/>
      <c r="H31" s="209"/>
      <c r="I31" s="209"/>
      <c r="J31" s="209"/>
      <c r="K31" s="209"/>
      <c r="L31" s="209"/>
      <c r="M31" s="209"/>
      <c r="N31" s="209"/>
      <c r="O31" s="209"/>
      <c r="P31" s="209"/>
      <c r="Q31" s="209"/>
    </row>
    <row r="32" spans="1:17" s="22" customFormat="1" x14ac:dyDescent="0.25">
      <c r="A32" s="64" t="s">
        <v>56</v>
      </c>
      <c r="B32" s="24">
        <v>0.32874354561101549</v>
      </c>
      <c r="C32" s="24">
        <v>0.51549053356282271</v>
      </c>
      <c r="D32" s="24"/>
      <c r="E32" s="24"/>
      <c r="F32" s="24"/>
      <c r="G32" s="24"/>
      <c r="H32" s="24"/>
      <c r="I32" s="24">
        <v>6.3898450946643717E-2</v>
      </c>
      <c r="J32" s="24">
        <v>9.1867469879518077E-2</v>
      </c>
      <c r="K32" s="24"/>
      <c r="L32" s="24"/>
      <c r="M32" s="24"/>
      <c r="N32" s="24"/>
      <c r="O32" s="24"/>
      <c r="P32" s="24"/>
      <c r="Q32" s="25">
        <v>1</v>
      </c>
    </row>
    <row r="33" spans="1:17" s="22" customFormat="1" x14ac:dyDescent="0.25">
      <c r="A33" s="64" t="s">
        <v>61</v>
      </c>
      <c r="B33" s="24">
        <v>0.35540190146931722</v>
      </c>
      <c r="C33" s="24">
        <v>0.50527225583405355</v>
      </c>
      <c r="D33" s="24"/>
      <c r="E33" s="24"/>
      <c r="F33" s="24"/>
      <c r="G33" s="24"/>
      <c r="H33" s="24"/>
      <c r="I33" s="24">
        <v>6.0328435609334485E-2</v>
      </c>
      <c r="J33" s="24">
        <v>7.8997407087294733E-2</v>
      </c>
      <c r="K33" s="24"/>
      <c r="L33" s="24"/>
      <c r="M33" s="24"/>
      <c r="N33" s="24"/>
      <c r="O33" s="24"/>
      <c r="P33" s="24"/>
      <c r="Q33" s="25">
        <v>1</v>
      </c>
    </row>
    <row r="34" spans="1:17" s="22" customFormat="1" x14ac:dyDescent="0.25">
      <c r="A34" s="64" t="s">
        <v>62</v>
      </c>
      <c r="B34" s="24">
        <v>0.37844136926438454</v>
      </c>
      <c r="C34" s="24">
        <v>0.14391842680262198</v>
      </c>
      <c r="D34" s="24">
        <v>0.16562272396212674</v>
      </c>
      <c r="E34" s="24">
        <v>6.4093226511289153E-2</v>
      </c>
      <c r="F34" s="24">
        <v>3.1900946831755282E-2</v>
      </c>
      <c r="G34" s="24">
        <v>3.6562272396212674E-2</v>
      </c>
      <c r="H34" s="24">
        <v>4.5302257829570286E-2</v>
      </c>
      <c r="I34" s="24">
        <v>5.5353241077931534E-2</v>
      </c>
      <c r="J34" s="24">
        <v>2.2578295702840496E-2</v>
      </c>
      <c r="K34" s="24"/>
      <c r="L34" s="24">
        <v>5.0400582665695561E-2</v>
      </c>
      <c r="M34" s="24"/>
      <c r="N34" s="24">
        <v>5.826656955571741E-3</v>
      </c>
      <c r="O34" s="24"/>
      <c r="P34" s="24"/>
      <c r="Q34" s="25">
        <v>1</v>
      </c>
    </row>
    <row r="35" spans="1:17" s="22" customFormat="1" x14ac:dyDescent="0.25">
      <c r="A35" s="64" t="s">
        <v>63</v>
      </c>
      <c r="B35" s="24">
        <v>0.42189528342708782</v>
      </c>
      <c r="C35" s="24"/>
      <c r="D35" s="24">
        <v>0.21650079330737054</v>
      </c>
      <c r="E35" s="24">
        <v>9.2167892687148423E-2</v>
      </c>
      <c r="F35" s="24">
        <v>4.0242319342276074E-2</v>
      </c>
      <c r="G35" s="24">
        <v>4.7454204529063897E-2</v>
      </c>
      <c r="H35" s="24">
        <v>5.2646761863551134E-2</v>
      </c>
      <c r="I35" s="24">
        <v>5.4666089715851726E-2</v>
      </c>
      <c r="J35" s="24"/>
      <c r="K35" s="24"/>
      <c r="L35" s="24">
        <v>6.9234097793163127E-2</v>
      </c>
      <c r="M35" s="24"/>
      <c r="N35" s="24">
        <v>5.1925573344872352E-3</v>
      </c>
      <c r="O35" s="24"/>
      <c r="P35" s="24"/>
      <c r="Q35" s="25">
        <v>1</v>
      </c>
    </row>
    <row r="36" spans="1:17" s="22" customFormat="1" x14ac:dyDescent="0.25">
      <c r="A36" s="64" t="s">
        <v>64</v>
      </c>
      <c r="B36" s="24">
        <v>0.42312168627958102</v>
      </c>
      <c r="C36" s="24"/>
      <c r="D36" s="24">
        <v>0.20418983576878313</v>
      </c>
      <c r="E36" s="24">
        <v>8.5477822319927579E-2</v>
      </c>
      <c r="F36" s="24">
        <v>3.9312039312039311E-2</v>
      </c>
      <c r="G36" s="24">
        <v>5.0691840165524374E-2</v>
      </c>
      <c r="H36" s="24">
        <v>5.870942713047976E-2</v>
      </c>
      <c r="I36" s="24">
        <v>5.1338419759472391E-2</v>
      </c>
      <c r="J36" s="24"/>
      <c r="K36" s="24"/>
      <c r="L36" s="24">
        <v>7.8106814948920217E-2</v>
      </c>
      <c r="M36" s="24"/>
      <c r="N36" s="24">
        <v>9.0521143152722094E-3</v>
      </c>
      <c r="O36" s="24"/>
      <c r="P36" s="24"/>
      <c r="Q36" s="25">
        <v>1</v>
      </c>
    </row>
    <row r="37" spans="1:17" s="22" customFormat="1" x14ac:dyDescent="0.25">
      <c r="A37" s="64" t="s">
        <v>65</v>
      </c>
      <c r="B37" s="24">
        <v>0.39288877641401998</v>
      </c>
      <c r="C37" s="24"/>
      <c r="D37" s="24">
        <v>0.21599392635707959</v>
      </c>
      <c r="E37" s="24">
        <v>8.7941288118436031E-2</v>
      </c>
      <c r="F37" s="24">
        <v>3.9225610527647732E-2</v>
      </c>
      <c r="G37" s="24">
        <v>5.1119827913450586E-2</v>
      </c>
      <c r="H37" s="24">
        <v>5.9977223839048466E-2</v>
      </c>
      <c r="I37" s="24">
        <v>5.5928128558775152E-2</v>
      </c>
      <c r="J37" s="24"/>
      <c r="K37" s="24"/>
      <c r="L37" s="24">
        <v>8.6169808933316466E-2</v>
      </c>
      <c r="M37" s="24"/>
      <c r="N37" s="24">
        <v>1.0755409338225989E-2</v>
      </c>
      <c r="O37" s="24"/>
      <c r="P37" s="24"/>
      <c r="Q37" s="25">
        <v>1</v>
      </c>
    </row>
    <row r="38" spans="1:17" s="22" customFormat="1" x14ac:dyDescent="0.25">
      <c r="A38" s="64" t="s">
        <v>66</v>
      </c>
      <c r="B38" s="24">
        <f t="shared" ref="B38:B50" si="2">B15/$Q15</f>
        <v>0.38875093121430343</v>
      </c>
      <c r="C38" s="24"/>
      <c r="D38" s="24">
        <f t="shared" ref="D38:I50" si="3">D15/$Q15</f>
        <v>0.20784703253041967</v>
      </c>
      <c r="E38" s="24">
        <f t="shared" si="3"/>
        <v>8.7037496895952318E-2</v>
      </c>
      <c r="F38" s="24">
        <f t="shared" si="3"/>
        <v>4.7057362801092628E-2</v>
      </c>
      <c r="G38" s="24">
        <f t="shared" si="3"/>
        <v>5.2892972436056618E-2</v>
      </c>
      <c r="H38" s="24">
        <f t="shared" si="3"/>
        <v>5.6866153464117206E-2</v>
      </c>
      <c r="I38" s="24">
        <f t="shared" si="3"/>
        <v>6.2205115470573627E-2</v>
      </c>
      <c r="J38" s="24"/>
      <c r="K38" s="24"/>
      <c r="L38" s="24">
        <f t="shared" ref="L38:L47" si="4">L15/$Q15</f>
        <v>8.5050906381922031E-2</v>
      </c>
      <c r="M38" s="24"/>
      <c r="N38" s="24">
        <f t="shared" ref="N38:N47" si="5">N15/$Q15</f>
        <v>1.2292028805562454E-2</v>
      </c>
      <c r="O38" s="24"/>
      <c r="P38" s="24"/>
      <c r="Q38" s="25">
        <f t="shared" ref="Q38:Q53" si="6">Q15/$Q15</f>
        <v>1</v>
      </c>
    </row>
    <row r="39" spans="1:17" s="22" customFormat="1" x14ac:dyDescent="0.25">
      <c r="A39" s="64" t="s">
        <v>69</v>
      </c>
      <c r="B39" s="24">
        <f t="shared" si="2"/>
        <v>0.41344054000397062</v>
      </c>
      <c r="C39" s="24"/>
      <c r="D39" s="24">
        <f t="shared" si="3"/>
        <v>0.192078618225134</v>
      </c>
      <c r="E39" s="24">
        <f t="shared" si="3"/>
        <v>8.9835219376613068E-2</v>
      </c>
      <c r="F39" s="24">
        <f t="shared" si="3"/>
        <v>4.3378995433789952E-2</v>
      </c>
      <c r="G39" s="24">
        <f t="shared" si="3"/>
        <v>5.0625372245384159E-2</v>
      </c>
      <c r="H39" s="24">
        <f t="shared" si="3"/>
        <v>5.9857057772483624E-2</v>
      </c>
      <c r="I39" s="24">
        <f t="shared" si="3"/>
        <v>5.6779829263450467E-2</v>
      </c>
      <c r="J39" s="24"/>
      <c r="K39" s="24"/>
      <c r="L39" s="24">
        <f t="shared" si="4"/>
        <v>8.4971213023625175E-2</v>
      </c>
      <c r="M39" s="24"/>
      <c r="N39" s="24">
        <f t="shared" si="5"/>
        <v>9.0331546555489379E-3</v>
      </c>
      <c r="O39" s="24"/>
      <c r="P39" s="24"/>
      <c r="Q39" s="25">
        <f t="shared" si="6"/>
        <v>1</v>
      </c>
    </row>
    <row r="40" spans="1:17" s="22" customFormat="1" x14ac:dyDescent="0.25">
      <c r="A40" s="64" t="s">
        <v>70</v>
      </c>
      <c r="B40" s="24">
        <f t="shared" si="2"/>
        <v>0.40058353144586123</v>
      </c>
      <c r="C40" s="24"/>
      <c r="D40" s="24">
        <f t="shared" si="3"/>
        <v>0.21017938188891291</v>
      </c>
      <c r="E40" s="24">
        <f t="shared" si="3"/>
        <v>9.3581154095526253E-2</v>
      </c>
      <c r="F40" s="24">
        <f t="shared" si="3"/>
        <v>4.16036308623298E-2</v>
      </c>
      <c r="G40" s="24">
        <f t="shared" si="3"/>
        <v>5.1221093581154092E-2</v>
      </c>
      <c r="H40" s="24">
        <f t="shared" si="3"/>
        <v>5.7596714934082562E-2</v>
      </c>
      <c r="I40" s="24">
        <f t="shared" si="3"/>
        <v>5.5759671493408255E-2</v>
      </c>
      <c r="J40" s="24"/>
      <c r="K40" s="24"/>
      <c r="L40" s="24">
        <f t="shared" si="4"/>
        <v>7.9425113464447805E-2</v>
      </c>
      <c r="M40" s="24"/>
      <c r="N40" s="24">
        <f t="shared" si="5"/>
        <v>1.0049708234277069E-2</v>
      </c>
      <c r="O40" s="24"/>
      <c r="P40" s="24"/>
      <c r="Q40" s="25">
        <f t="shared" si="6"/>
        <v>1</v>
      </c>
    </row>
    <row r="41" spans="1:17" s="22" customFormat="1" x14ac:dyDescent="0.25">
      <c r="A41" s="64" t="s">
        <v>71</v>
      </c>
      <c r="B41" s="24">
        <f t="shared" si="2"/>
        <v>0.41209430172322653</v>
      </c>
      <c r="C41" s="24"/>
      <c r="D41" s="24">
        <f t="shared" si="3"/>
        <v>0.20541283433766783</v>
      </c>
      <c r="E41" s="24">
        <f t="shared" si="3"/>
        <v>8.6901363780526486E-2</v>
      </c>
      <c r="F41" s="24">
        <f t="shared" si="3"/>
        <v>4.5459350882757162E-2</v>
      </c>
      <c r="G41" s="24">
        <f t="shared" si="3"/>
        <v>4.8736652923141978E-2</v>
      </c>
      <c r="H41" s="24">
        <f t="shared" si="3"/>
        <v>5.7194206575747968E-2</v>
      </c>
      <c r="I41" s="24">
        <f t="shared" si="3"/>
        <v>5.8145681361666139E-2</v>
      </c>
      <c r="J41" s="24"/>
      <c r="K41" s="24"/>
      <c r="L41" s="24">
        <f t="shared" si="4"/>
        <v>7.8655248969235647E-2</v>
      </c>
      <c r="M41" s="24"/>
      <c r="N41" s="24">
        <f t="shared" si="5"/>
        <v>7.4003594460302358E-3</v>
      </c>
      <c r="O41" s="24"/>
      <c r="P41" s="24"/>
      <c r="Q41" s="25">
        <f t="shared" si="6"/>
        <v>1</v>
      </c>
    </row>
    <row r="42" spans="1:17" s="22" customFormat="1" x14ac:dyDescent="0.25">
      <c r="A42" s="64" t="s">
        <v>72</v>
      </c>
      <c r="B42" s="24">
        <f t="shared" si="2"/>
        <v>0.39885084989226716</v>
      </c>
      <c r="C42" s="24"/>
      <c r="D42" s="24">
        <f t="shared" si="3"/>
        <v>0.20983959779746231</v>
      </c>
      <c r="E42" s="24">
        <f t="shared" si="3"/>
        <v>8.9298539621738088E-2</v>
      </c>
      <c r="F42" s="24">
        <f t="shared" si="3"/>
        <v>4.2135503950203497E-2</v>
      </c>
      <c r="G42" s="24">
        <f t="shared" si="3"/>
        <v>5.1232942303088343E-2</v>
      </c>
      <c r="H42" s="24">
        <f t="shared" si="3"/>
        <v>5.9731864974862339E-2</v>
      </c>
      <c r="I42" s="24">
        <f t="shared" si="3"/>
        <v>5.661958343308595E-2</v>
      </c>
      <c r="J42" s="24"/>
      <c r="K42" s="24"/>
      <c r="L42" s="24">
        <f t="shared" si="4"/>
        <v>8.6784773761072534E-2</v>
      </c>
      <c r="M42" s="24"/>
      <c r="N42" s="24">
        <f t="shared" si="5"/>
        <v>5.5063442662197752E-3</v>
      </c>
      <c r="O42" s="24"/>
      <c r="P42" s="24"/>
      <c r="Q42" s="25">
        <f t="shared" si="6"/>
        <v>1</v>
      </c>
    </row>
    <row r="43" spans="1:17" s="22" customFormat="1" x14ac:dyDescent="0.25">
      <c r="A43" s="64" t="s">
        <v>73</v>
      </c>
      <c r="B43" s="24">
        <f t="shared" si="2"/>
        <v>0.406973058637084</v>
      </c>
      <c r="C43" s="24"/>
      <c r="D43" s="24">
        <f t="shared" si="3"/>
        <v>0.20454305335446382</v>
      </c>
      <c r="E43" s="24">
        <f t="shared" si="3"/>
        <v>8.9910195456946645E-2</v>
      </c>
      <c r="F43" s="24">
        <f t="shared" si="3"/>
        <v>4.7015319598520865E-2</v>
      </c>
      <c r="G43" s="24">
        <f t="shared" si="3"/>
        <v>5.26148969889065E-2</v>
      </c>
      <c r="H43" s="24">
        <f t="shared" si="3"/>
        <v>6.1912308505018492E-2</v>
      </c>
      <c r="I43" s="24">
        <f t="shared" si="3"/>
        <v>5.4833597464342312E-2</v>
      </c>
      <c r="J43" s="24"/>
      <c r="K43" s="24"/>
      <c r="L43" s="24">
        <f t="shared" si="4"/>
        <v>7.4379292128895935E-2</v>
      </c>
      <c r="M43" s="24"/>
      <c r="N43" s="24">
        <f t="shared" si="5"/>
        <v>7.8182778658214477E-3</v>
      </c>
      <c r="O43" s="24"/>
      <c r="P43" s="24"/>
      <c r="Q43" s="25">
        <f t="shared" si="6"/>
        <v>1</v>
      </c>
    </row>
    <row r="44" spans="1:17" s="22" customFormat="1" x14ac:dyDescent="0.25">
      <c r="A44" s="64" t="s">
        <v>74</v>
      </c>
      <c r="B44" s="24">
        <f t="shared" si="2"/>
        <v>0.39871216999356085</v>
      </c>
      <c r="C44" s="24"/>
      <c r="D44" s="24">
        <f t="shared" si="3"/>
        <v>0.20862846104314231</v>
      </c>
      <c r="E44" s="24">
        <f t="shared" si="3"/>
        <v>8.6928525434642634E-2</v>
      </c>
      <c r="F44" s="24">
        <f t="shared" si="3"/>
        <v>4.12105602060528E-2</v>
      </c>
      <c r="G44" s="24">
        <f t="shared" si="3"/>
        <v>5.383129426915647E-2</v>
      </c>
      <c r="H44" s="24">
        <f t="shared" si="3"/>
        <v>5.4990341274951705E-2</v>
      </c>
      <c r="I44" s="24">
        <f t="shared" si="3"/>
        <v>5.988409529942048E-2</v>
      </c>
      <c r="J44" s="24"/>
      <c r="K44" s="24"/>
      <c r="L44" s="24">
        <f t="shared" si="4"/>
        <v>8.8731487443657442E-2</v>
      </c>
      <c r="M44" s="24"/>
      <c r="N44" s="24">
        <f t="shared" si="5"/>
        <v>7.0830650354153256E-3</v>
      </c>
      <c r="O44" s="24"/>
      <c r="P44" s="24"/>
      <c r="Q44" s="25">
        <f t="shared" si="6"/>
        <v>1</v>
      </c>
    </row>
    <row r="45" spans="1:17" s="22" customFormat="1" x14ac:dyDescent="0.25">
      <c r="A45" s="64" t="s">
        <v>75</v>
      </c>
      <c r="B45" s="24">
        <f t="shared" si="2"/>
        <v>0.36818599763562326</v>
      </c>
      <c r="C45" s="24"/>
      <c r="D45" s="24">
        <f t="shared" si="3"/>
        <v>0.21831078418494679</v>
      </c>
      <c r="E45" s="24">
        <f t="shared" si="3"/>
        <v>8.9714961250492581E-2</v>
      </c>
      <c r="F45" s="24">
        <f t="shared" si="3"/>
        <v>4.965191120451859E-2</v>
      </c>
      <c r="G45" s="24">
        <f t="shared" si="3"/>
        <v>5.5300144489688688E-2</v>
      </c>
      <c r="H45" s="24">
        <f t="shared" si="3"/>
        <v>6.1867857611979507E-2</v>
      </c>
      <c r="I45" s="24">
        <f t="shared" si="3"/>
        <v>5.9766189412846449E-2</v>
      </c>
      <c r="J45" s="24"/>
      <c r="K45" s="24"/>
      <c r="L45" s="24">
        <f t="shared" si="4"/>
        <v>8.9846315512938396E-2</v>
      </c>
      <c r="M45" s="24"/>
      <c r="N45" s="24">
        <f t="shared" si="5"/>
        <v>7.3558386969657169E-3</v>
      </c>
      <c r="O45" s="24"/>
      <c r="P45" s="24"/>
      <c r="Q45" s="25">
        <f t="shared" si="6"/>
        <v>1</v>
      </c>
    </row>
    <row r="46" spans="1:17" s="22" customFormat="1" x14ac:dyDescent="0.25">
      <c r="A46" s="64" t="s">
        <v>76</v>
      </c>
      <c r="B46" s="24">
        <f t="shared" si="2"/>
        <v>0.36823152840757534</v>
      </c>
      <c r="C46" s="24"/>
      <c r="D46" s="24">
        <f t="shared" si="3"/>
        <v>0.2124566551080288</v>
      </c>
      <c r="E46" s="24">
        <f t="shared" si="3"/>
        <v>9.7359295812216598E-2</v>
      </c>
      <c r="F46" s="24">
        <f t="shared" si="3"/>
        <v>5.0946919178447583E-2</v>
      </c>
      <c r="G46" s="24">
        <f t="shared" si="3"/>
        <v>5.508135502800747E-2</v>
      </c>
      <c r="H46" s="24">
        <f t="shared" si="3"/>
        <v>6.5084022405974926E-2</v>
      </c>
      <c r="I46" s="24">
        <f t="shared" si="3"/>
        <v>6.6017604694585216E-2</v>
      </c>
      <c r="J46" s="24"/>
      <c r="K46" s="24"/>
      <c r="L46" s="24">
        <f t="shared" si="4"/>
        <v>7.9087756735129369E-2</v>
      </c>
      <c r="M46" s="24"/>
      <c r="N46" s="24">
        <f t="shared" si="5"/>
        <v>5.7348626300346758E-3</v>
      </c>
      <c r="O46" s="24"/>
      <c r="P46" s="24"/>
      <c r="Q46" s="25">
        <f t="shared" si="6"/>
        <v>1</v>
      </c>
    </row>
    <row r="47" spans="1:17" s="22" customFormat="1" x14ac:dyDescent="0.25">
      <c r="A47" s="23" t="s">
        <v>77</v>
      </c>
      <c r="B47" s="24">
        <f t="shared" si="2"/>
        <v>0.3553733128310268</v>
      </c>
      <c r="C47" s="24"/>
      <c r="D47" s="24">
        <f t="shared" si="3"/>
        <v>0.21407825046984452</v>
      </c>
      <c r="E47" s="24">
        <f t="shared" si="3"/>
        <v>9.6531693148812575E-2</v>
      </c>
      <c r="F47" s="24">
        <f t="shared" si="3"/>
        <v>4.613018964633521E-2</v>
      </c>
      <c r="G47" s="24">
        <f t="shared" si="3"/>
        <v>5.2110029044934225E-2</v>
      </c>
      <c r="H47" s="24">
        <f t="shared" si="3"/>
        <v>6.9024431915257131E-2</v>
      </c>
      <c r="I47" s="24">
        <f t="shared" si="3"/>
        <v>6.5949085938834792E-2</v>
      </c>
      <c r="J47" s="24"/>
      <c r="K47" s="24"/>
      <c r="L47" s="24">
        <f t="shared" si="4"/>
        <v>9.3627199726635912E-2</v>
      </c>
      <c r="M47" s="24"/>
      <c r="N47" s="24">
        <f t="shared" si="5"/>
        <v>7.1758072783188109E-3</v>
      </c>
      <c r="O47" s="24"/>
      <c r="P47" s="24"/>
      <c r="Q47" s="25">
        <f t="shared" si="6"/>
        <v>1</v>
      </c>
    </row>
    <row r="48" spans="1:17" s="22" customFormat="1" x14ac:dyDescent="0.25">
      <c r="A48" s="23" t="s">
        <v>95</v>
      </c>
      <c r="B48" s="24">
        <f t="shared" si="2"/>
        <v>0.31875719217491372</v>
      </c>
      <c r="C48" s="24"/>
      <c r="D48" s="24">
        <f t="shared" si="3"/>
        <v>0.22612197928653624</v>
      </c>
      <c r="E48" s="24">
        <f t="shared" si="3"/>
        <v>0.10126582278481013</v>
      </c>
      <c r="F48" s="24">
        <f t="shared" si="3"/>
        <v>5.811277330264672E-2</v>
      </c>
      <c r="G48" s="24">
        <f t="shared" si="3"/>
        <v>6.0989643268124283E-2</v>
      </c>
      <c r="H48" s="24">
        <f t="shared" si="3"/>
        <v>6.5017261219792871E-2</v>
      </c>
      <c r="I48" s="24">
        <f t="shared" si="3"/>
        <v>6.2715765247410821E-2</v>
      </c>
      <c r="J48" s="24"/>
      <c r="K48" s="24">
        <f>K25/$Q25</f>
        <v>6.4441887226697359E-2</v>
      </c>
      <c r="L48" s="24"/>
      <c r="M48" s="24">
        <f>M25/$Q25</f>
        <v>2.7617951668584578E-2</v>
      </c>
      <c r="N48" s="24"/>
      <c r="O48" s="24">
        <f t="shared" ref="O48:P50" si="7">O25/$Q25</f>
        <v>6.3291139240506328E-3</v>
      </c>
      <c r="P48" s="24">
        <f t="shared" si="7"/>
        <v>8.6306098964326807E-3</v>
      </c>
      <c r="Q48" s="25">
        <f t="shared" si="6"/>
        <v>1</v>
      </c>
    </row>
    <row r="49" spans="1:18" s="22" customFormat="1" x14ac:dyDescent="0.25">
      <c r="A49" s="64" t="s">
        <v>96</v>
      </c>
      <c r="B49" s="24">
        <f t="shared" si="2"/>
        <v>0.30584741891274553</v>
      </c>
      <c r="C49" s="10"/>
      <c r="D49" s="24">
        <f t="shared" si="3"/>
        <v>0.23069894929191412</v>
      </c>
      <c r="E49" s="24">
        <f t="shared" si="3"/>
        <v>0.1098675194152581</v>
      </c>
      <c r="F49" s="24">
        <f t="shared" si="3"/>
        <v>5.0936500685244405E-2</v>
      </c>
      <c r="G49" s="24">
        <f t="shared" si="3"/>
        <v>5.7560529922338968E-2</v>
      </c>
      <c r="H49" s="24">
        <f t="shared" si="3"/>
        <v>6.2814070351758788E-2</v>
      </c>
      <c r="I49" s="24">
        <f t="shared" si="3"/>
        <v>6.2585655550479666E-2</v>
      </c>
      <c r="J49" s="11"/>
      <c r="K49" s="24">
        <f>K26/$Q26</f>
        <v>6.8067610781178622E-2</v>
      </c>
      <c r="L49" s="11"/>
      <c r="M49" s="24">
        <f>M26/$Q26</f>
        <v>3.1978072179077208E-2</v>
      </c>
      <c r="N49" s="11"/>
      <c r="O49" s="24">
        <f t="shared" si="7"/>
        <v>6.8524440383736862E-3</v>
      </c>
      <c r="P49" s="24">
        <f t="shared" si="7"/>
        <v>1.2791228871630882E-2</v>
      </c>
      <c r="Q49" s="25">
        <f t="shared" si="6"/>
        <v>1</v>
      </c>
    </row>
    <row r="50" spans="1:18" s="22" customFormat="1" x14ac:dyDescent="0.25">
      <c r="A50" s="64" t="s">
        <v>97</v>
      </c>
      <c r="B50" s="24">
        <f t="shared" si="2"/>
        <v>0.3063484251968504</v>
      </c>
      <c r="C50" s="10"/>
      <c r="D50" s="24">
        <f t="shared" si="3"/>
        <v>0.23449803149606299</v>
      </c>
      <c r="E50" s="24">
        <f t="shared" si="3"/>
        <v>0.1141732283464567</v>
      </c>
      <c r="F50" s="24">
        <f t="shared" si="3"/>
        <v>5.0196850393700788E-2</v>
      </c>
      <c r="G50" s="24">
        <f t="shared" si="3"/>
        <v>6.0285433070866139E-2</v>
      </c>
      <c r="H50" s="24">
        <f t="shared" si="3"/>
        <v>6.742125984251969E-2</v>
      </c>
      <c r="I50" s="24">
        <f t="shared" si="3"/>
        <v>6.0285433070866139E-2</v>
      </c>
      <c r="J50" s="11"/>
      <c r="K50" s="24">
        <f>K27/$Q27</f>
        <v>6.3730314960629919E-2</v>
      </c>
      <c r="L50" s="11"/>
      <c r="M50" s="24">
        <f>M27/$Q27</f>
        <v>2.8789370078740158E-2</v>
      </c>
      <c r="N50" s="11"/>
      <c r="O50" s="24">
        <f t="shared" si="7"/>
        <v>7.3818897637795275E-3</v>
      </c>
      <c r="P50" s="24">
        <f t="shared" si="7"/>
        <v>6.889763779527559E-3</v>
      </c>
      <c r="Q50" s="25">
        <f t="shared" si="6"/>
        <v>1</v>
      </c>
    </row>
    <row r="51" spans="1:18" s="22" customFormat="1" x14ac:dyDescent="0.25">
      <c r="A51" s="64" t="s">
        <v>98</v>
      </c>
      <c r="B51" s="24">
        <f>+B28/$Q28</f>
        <v>0.29007352941176473</v>
      </c>
      <c r="C51" s="24"/>
      <c r="D51" s="24">
        <f t="shared" ref="D51:I53" si="8">+D28/$Q28</f>
        <v>0.25386029411764705</v>
      </c>
      <c r="E51" s="24">
        <f t="shared" si="8"/>
        <v>0.10735294117647058</v>
      </c>
      <c r="F51" s="24">
        <f t="shared" si="8"/>
        <v>5.2205882352941178E-2</v>
      </c>
      <c r="G51" s="24">
        <f t="shared" si="8"/>
        <v>5.3124999999999999E-2</v>
      </c>
      <c r="H51" s="24">
        <f t="shared" si="8"/>
        <v>6.9485294117647062E-2</v>
      </c>
      <c r="I51" s="24">
        <f t="shared" si="8"/>
        <v>6.7279411764705879E-2</v>
      </c>
      <c r="J51" s="11"/>
      <c r="K51" s="24">
        <f>+K28/$Q28</f>
        <v>6.3970588235294112E-2</v>
      </c>
      <c r="L51" s="11"/>
      <c r="M51" s="24">
        <f>+M28/$Q28</f>
        <v>3.1066176470588236E-2</v>
      </c>
      <c r="N51" s="11"/>
      <c r="O51" s="24">
        <f t="shared" ref="O51:P53" si="9">+O28/$Q28</f>
        <v>4.5955882352941178E-3</v>
      </c>
      <c r="P51" s="24">
        <f t="shared" si="9"/>
        <v>6.9852941176470592E-3</v>
      </c>
      <c r="Q51" s="25">
        <f t="shared" si="6"/>
        <v>1</v>
      </c>
    </row>
    <row r="52" spans="1:18" s="22" customFormat="1" x14ac:dyDescent="0.25">
      <c r="A52" s="64" t="s">
        <v>99</v>
      </c>
      <c r="B52" s="24">
        <f>+B29/$Q29</f>
        <v>0.32450704225352112</v>
      </c>
      <c r="C52" s="24"/>
      <c r="D52" s="24">
        <f t="shared" si="8"/>
        <v>0.23619718309859156</v>
      </c>
      <c r="E52" s="24">
        <f t="shared" si="8"/>
        <v>0.10225352112676056</v>
      </c>
      <c r="F52" s="24">
        <f t="shared" si="8"/>
        <v>5.2816901408450703E-2</v>
      </c>
      <c r="G52" s="24">
        <f t="shared" si="8"/>
        <v>5.5070422535211265E-2</v>
      </c>
      <c r="H52" s="24">
        <f t="shared" si="8"/>
        <v>6.2676056338028169E-2</v>
      </c>
      <c r="I52" s="24">
        <f t="shared" si="8"/>
        <v>6.4507042253521121E-2</v>
      </c>
      <c r="J52" s="11"/>
      <c r="K52" s="24">
        <f>+K29/$Q29</f>
        <v>6.1971830985915494E-2</v>
      </c>
      <c r="L52" s="11"/>
      <c r="M52" s="24">
        <f>+M29/$Q29</f>
        <v>2.7746478873239437E-2</v>
      </c>
      <c r="N52" s="11"/>
      <c r="O52" s="24">
        <f t="shared" si="9"/>
        <v>5.915492957746479E-3</v>
      </c>
      <c r="P52" s="24">
        <f t="shared" si="9"/>
        <v>6.3380281690140847E-3</v>
      </c>
      <c r="Q52" s="25">
        <f t="shared" si="6"/>
        <v>1</v>
      </c>
    </row>
    <row r="53" spans="1:18" s="22" customFormat="1" x14ac:dyDescent="0.25">
      <c r="A53" s="64" t="s">
        <v>479</v>
      </c>
      <c r="B53" s="24">
        <f>+B30/$Q30</f>
        <v>0.34021909233176839</v>
      </c>
      <c r="C53" s="24"/>
      <c r="D53" s="24">
        <f t="shared" si="8"/>
        <v>0.24256651017214398</v>
      </c>
      <c r="E53" s="24">
        <f t="shared" si="8"/>
        <v>0.10151278038601982</v>
      </c>
      <c r="F53" s="24">
        <f t="shared" si="8"/>
        <v>5.3729786124152322E-2</v>
      </c>
      <c r="G53" s="24">
        <f t="shared" si="8"/>
        <v>5.9154929577464786E-2</v>
      </c>
      <c r="H53" s="24">
        <f t="shared" si="8"/>
        <v>6.0511215440792902E-2</v>
      </c>
      <c r="I53" s="24">
        <f t="shared" si="8"/>
        <v>5.581637976004173E-2</v>
      </c>
      <c r="J53" s="11"/>
      <c r="K53" s="24">
        <f>+K30/$Q30</f>
        <v>5.0286906624934791E-2</v>
      </c>
      <c r="L53" s="11"/>
      <c r="M53" s="24">
        <f>+M30/$Q30</f>
        <v>2.7856025039123631E-2</v>
      </c>
      <c r="N53" s="11"/>
      <c r="O53" s="24">
        <f t="shared" si="9"/>
        <v>4.6948356807511738E-3</v>
      </c>
      <c r="P53" s="24">
        <f t="shared" si="9"/>
        <v>3.6515388628064684E-3</v>
      </c>
      <c r="Q53" s="25">
        <f t="shared" si="6"/>
        <v>1</v>
      </c>
    </row>
    <row r="54" spans="1:18" s="22" customFormat="1" x14ac:dyDescent="0.25">
      <c r="A54" s="209" t="s">
        <v>101</v>
      </c>
      <c r="B54" s="209"/>
      <c r="C54" s="209"/>
      <c r="D54" s="209"/>
      <c r="E54" s="209"/>
      <c r="F54" s="209"/>
      <c r="G54" s="209"/>
      <c r="H54" s="209"/>
      <c r="I54" s="209"/>
      <c r="J54" s="209"/>
      <c r="K54" s="209"/>
      <c r="L54" s="209"/>
      <c r="M54" s="209"/>
      <c r="N54" s="209"/>
      <c r="O54" s="209"/>
      <c r="P54" s="209"/>
      <c r="Q54" s="209"/>
    </row>
    <row r="55" spans="1:18" s="22" customFormat="1" x14ac:dyDescent="0.25">
      <c r="A55" s="64" t="s">
        <v>61</v>
      </c>
      <c r="B55" s="24">
        <v>2.665835585830173E-2</v>
      </c>
      <c r="C55" s="24">
        <v>-1.0218277728769154E-2</v>
      </c>
      <c r="D55" s="24"/>
      <c r="E55" s="24"/>
      <c r="F55" s="24"/>
      <c r="G55" s="24"/>
      <c r="H55" s="24"/>
      <c r="I55" s="24">
        <v>-3.5700153373092319E-3</v>
      </c>
      <c r="J55" s="24">
        <v>-1.2870062792223344E-2</v>
      </c>
      <c r="K55" s="24"/>
      <c r="L55" s="24"/>
      <c r="M55" s="24"/>
      <c r="N55" s="24"/>
      <c r="O55" s="24"/>
      <c r="P55" s="24"/>
      <c r="Q55" s="25">
        <v>0</v>
      </c>
      <c r="R55" s="10"/>
    </row>
    <row r="56" spans="1:18" s="22" customFormat="1" x14ac:dyDescent="0.25">
      <c r="A56" s="64" t="s">
        <v>62</v>
      </c>
      <c r="B56" s="24">
        <v>2.3039467795067325E-2</v>
      </c>
      <c r="C56" s="24">
        <v>-0.36135382903143154</v>
      </c>
      <c r="D56" s="24">
        <v>0.16562272396212674</v>
      </c>
      <c r="E56" s="24">
        <v>6.4093226511289153E-2</v>
      </c>
      <c r="F56" s="24">
        <v>3.1900946831755282E-2</v>
      </c>
      <c r="G56" s="24">
        <v>3.6562272396212674E-2</v>
      </c>
      <c r="H56" s="24">
        <v>4.5302257829570286E-2</v>
      </c>
      <c r="I56" s="24">
        <v>-4.9751945314029516E-3</v>
      </c>
      <c r="J56" s="24">
        <v>-5.641911138445424E-2</v>
      </c>
      <c r="K56" s="24"/>
      <c r="L56" s="24">
        <v>5.0400582665695561E-2</v>
      </c>
      <c r="M56" s="24"/>
      <c r="N56" s="24">
        <v>5.826656955571741E-3</v>
      </c>
      <c r="O56" s="24"/>
      <c r="P56" s="24"/>
      <c r="Q56" s="25">
        <v>0</v>
      </c>
      <c r="R56" s="10"/>
    </row>
    <row r="57" spans="1:18" s="22" customFormat="1" x14ac:dyDescent="0.25">
      <c r="A57" s="64" t="s">
        <v>63</v>
      </c>
      <c r="B57" s="24">
        <v>4.3453914162703278E-2</v>
      </c>
      <c r="C57" s="24">
        <v>-0.14391842680262198</v>
      </c>
      <c r="D57" s="24">
        <v>5.0878069345243804E-2</v>
      </c>
      <c r="E57" s="24">
        <v>2.807466617585927E-2</v>
      </c>
      <c r="F57" s="24">
        <v>8.341372510520792E-3</v>
      </c>
      <c r="G57" s="24">
        <v>1.0891932132851223E-2</v>
      </c>
      <c r="H57" s="24">
        <v>7.3445040339808476E-3</v>
      </c>
      <c r="I57" s="24">
        <v>-6.8715136207980754E-4</v>
      </c>
      <c r="J57" s="24">
        <v>-2.2578295702840496E-2</v>
      </c>
      <c r="K57" s="24"/>
      <c r="L57" s="24">
        <v>1.8833515127467566E-2</v>
      </c>
      <c r="M57" s="24"/>
      <c r="N57" s="24">
        <v>-6.3409962108450582E-4</v>
      </c>
      <c r="O57" s="24"/>
      <c r="P57" s="24"/>
      <c r="Q57" s="25">
        <v>0</v>
      </c>
      <c r="R57" s="10"/>
    </row>
    <row r="58" spans="1:18" s="22" customFormat="1" x14ac:dyDescent="0.25">
      <c r="A58" s="64" t="s">
        <v>64</v>
      </c>
      <c r="B58" s="24">
        <v>1.2264028524932025E-3</v>
      </c>
      <c r="C58" s="24"/>
      <c r="D58" s="24">
        <v>-1.2310957538587408E-2</v>
      </c>
      <c r="E58" s="24">
        <v>-6.6900703672208434E-3</v>
      </c>
      <c r="F58" s="24">
        <v>-9.3028003023676309E-4</v>
      </c>
      <c r="G58" s="24">
        <v>3.2376356364604772E-3</v>
      </c>
      <c r="H58" s="24">
        <v>6.0626652669286268E-3</v>
      </c>
      <c r="I58" s="24">
        <v>-3.3276699563793352E-3</v>
      </c>
      <c r="J58" s="24"/>
      <c r="K58" s="24"/>
      <c r="L58" s="24">
        <v>8.87271715575709E-3</v>
      </c>
      <c r="M58" s="24"/>
      <c r="N58" s="24">
        <v>3.8595569807849742E-3</v>
      </c>
      <c r="O58" s="24"/>
      <c r="P58" s="24"/>
      <c r="Q58" s="25">
        <v>0</v>
      </c>
      <c r="R58" s="10"/>
    </row>
    <row r="59" spans="1:18" s="22" customFormat="1" x14ac:dyDescent="0.25">
      <c r="A59" s="64" t="s">
        <v>65</v>
      </c>
      <c r="B59" s="24">
        <v>-3.0232909865561042E-2</v>
      </c>
      <c r="C59" s="24"/>
      <c r="D59" s="24">
        <v>1.1804090588296456E-2</v>
      </c>
      <c r="E59" s="24">
        <v>2.4634657985084518E-3</v>
      </c>
      <c r="F59" s="24">
        <v>-8.6428784391578972E-5</v>
      </c>
      <c r="G59" s="24">
        <v>4.2798774792621175E-4</v>
      </c>
      <c r="H59" s="24">
        <v>1.2677967085687053E-3</v>
      </c>
      <c r="I59" s="24">
        <v>4.5897087993027608E-3</v>
      </c>
      <c r="J59" s="24"/>
      <c r="K59" s="24"/>
      <c r="L59" s="24">
        <v>8.0629939843962495E-3</v>
      </c>
      <c r="M59" s="24"/>
      <c r="N59" s="24">
        <v>1.70329502295378E-3</v>
      </c>
      <c r="O59" s="24"/>
      <c r="P59" s="24"/>
      <c r="Q59" s="25">
        <v>0</v>
      </c>
      <c r="R59" s="10"/>
    </row>
    <row r="60" spans="1:18" s="22" customFormat="1" x14ac:dyDescent="0.25">
      <c r="A60" s="64" t="s">
        <v>66</v>
      </c>
      <c r="B60" s="24">
        <f>B38-B37</f>
        <v>-4.13784519971655E-3</v>
      </c>
      <c r="C60" s="24"/>
      <c r="D60" s="24">
        <f t="shared" ref="D60:I60" si="10">D38-D37</f>
        <v>-8.1468938266599233E-3</v>
      </c>
      <c r="E60" s="24">
        <f t="shared" si="10"/>
        <v>-9.0379122248371302E-4</v>
      </c>
      <c r="F60" s="24">
        <f t="shared" si="10"/>
        <v>7.8317522734448961E-3</v>
      </c>
      <c r="G60" s="24">
        <f t="shared" si="10"/>
        <v>1.7731445226060322E-3</v>
      </c>
      <c r="H60" s="24">
        <f t="shared" si="10"/>
        <v>-3.1110703749312602E-3</v>
      </c>
      <c r="I60" s="24">
        <f t="shared" si="10"/>
        <v>6.2769869117984753E-3</v>
      </c>
      <c r="J60" s="24"/>
      <c r="K60" s="24"/>
      <c r="L60" s="24">
        <f t="shared" ref="L60:M71" si="11">L38-L37</f>
        <v>-1.1189025513944351E-3</v>
      </c>
      <c r="M60" s="24"/>
      <c r="N60" s="24">
        <f t="shared" ref="N60:P71" si="12">N38-N37</f>
        <v>1.5366194673364642E-3</v>
      </c>
      <c r="O60" s="24"/>
      <c r="P60" s="24"/>
      <c r="Q60" s="25">
        <f t="shared" ref="Q60:Q75" si="13">Q38-Q37</f>
        <v>0</v>
      </c>
      <c r="R60" s="10"/>
    </row>
    <row r="61" spans="1:18" s="22" customFormat="1" x14ac:dyDescent="0.25">
      <c r="A61" s="64" t="s">
        <v>69</v>
      </c>
      <c r="B61" s="24">
        <f t="shared" ref="B61:I69" si="14">B39-B38</f>
        <v>2.4689608789667195E-2</v>
      </c>
      <c r="C61" s="24"/>
      <c r="D61" s="24">
        <f t="shared" si="14"/>
        <v>-1.5768414305285666E-2</v>
      </c>
      <c r="E61" s="24">
        <f t="shared" si="14"/>
        <v>2.7977224806607498E-3</v>
      </c>
      <c r="F61" s="24">
        <f t="shared" si="14"/>
        <v>-3.6783673673026762E-3</v>
      </c>
      <c r="G61" s="24">
        <f t="shared" si="14"/>
        <v>-2.2676001906724585E-3</v>
      </c>
      <c r="H61" s="24">
        <f t="shared" si="14"/>
        <v>2.9909043083664183E-3</v>
      </c>
      <c r="I61" s="24">
        <f t="shared" si="14"/>
        <v>-5.4252862071231603E-3</v>
      </c>
      <c r="J61" s="24"/>
      <c r="K61" s="24"/>
      <c r="L61" s="24">
        <f t="shared" si="11"/>
        <v>-7.9693358296856198E-5</v>
      </c>
      <c r="M61" s="24"/>
      <c r="N61" s="24">
        <f t="shared" si="12"/>
        <v>-3.2588741500135156E-3</v>
      </c>
      <c r="O61" s="24"/>
      <c r="P61" s="24"/>
      <c r="Q61" s="25">
        <f t="shared" si="13"/>
        <v>0</v>
      </c>
      <c r="R61" s="10"/>
    </row>
    <row r="62" spans="1:18" s="22" customFormat="1" x14ac:dyDescent="0.25">
      <c r="A62" s="64" t="s">
        <v>70</v>
      </c>
      <c r="B62" s="24">
        <f t="shared" si="14"/>
        <v>-1.2857008558109395E-2</v>
      </c>
      <c r="C62" s="24"/>
      <c r="D62" s="24">
        <f t="shared" si="14"/>
        <v>1.8100763663778913E-2</v>
      </c>
      <c r="E62" s="24">
        <f t="shared" si="14"/>
        <v>3.7459347189131853E-3</v>
      </c>
      <c r="F62" s="24">
        <f t="shared" si="14"/>
        <v>-1.7753645714601515E-3</v>
      </c>
      <c r="G62" s="24">
        <f t="shared" si="14"/>
        <v>5.9572133576993314E-4</v>
      </c>
      <c r="H62" s="24">
        <f t="shared" si="14"/>
        <v>-2.2603428384010624E-3</v>
      </c>
      <c r="I62" s="24">
        <f t="shared" si="14"/>
        <v>-1.0201577700422113E-3</v>
      </c>
      <c r="J62" s="24"/>
      <c r="K62" s="24"/>
      <c r="L62" s="24">
        <f t="shared" si="11"/>
        <v>-5.5460995591773699E-3</v>
      </c>
      <c r="M62" s="24"/>
      <c r="N62" s="24">
        <f t="shared" si="12"/>
        <v>1.0165535787281313E-3</v>
      </c>
      <c r="O62" s="24"/>
      <c r="P62" s="24"/>
      <c r="Q62" s="25">
        <f t="shared" si="13"/>
        <v>0</v>
      </c>
      <c r="R62" s="10"/>
    </row>
    <row r="63" spans="1:18" s="22" customFormat="1" x14ac:dyDescent="0.25">
      <c r="A63" s="64" t="s">
        <v>71</v>
      </c>
      <c r="B63" s="24">
        <f t="shared" si="14"/>
        <v>1.1510770277365301E-2</v>
      </c>
      <c r="C63" s="24"/>
      <c r="D63" s="24">
        <f t="shared" si="14"/>
        <v>-4.7665475512450872E-3</v>
      </c>
      <c r="E63" s="24">
        <f t="shared" si="14"/>
        <v>-6.6797903149997673E-3</v>
      </c>
      <c r="F63" s="24">
        <f t="shared" si="14"/>
        <v>3.8557200204273612E-3</v>
      </c>
      <c r="G63" s="24">
        <f t="shared" si="14"/>
        <v>-2.4844406580121145E-3</v>
      </c>
      <c r="H63" s="24">
        <f t="shared" si="14"/>
        <v>-4.0250835833459397E-4</v>
      </c>
      <c r="I63" s="24">
        <f t="shared" si="14"/>
        <v>2.3860098682578837E-3</v>
      </c>
      <c r="J63" s="24"/>
      <c r="K63" s="24"/>
      <c r="L63" s="24">
        <f t="shared" si="11"/>
        <v>-7.6986449521215805E-4</v>
      </c>
      <c r="M63" s="24"/>
      <c r="N63" s="24">
        <f t="shared" si="12"/>
        <v>-2.6493487882468334E-3</v>
      </c>
      <c r="O63" s="24"/>
      <c r="P63" s="24"/>
      <c r="Q63" s="25">
        <f t="shared" si="13"/>
        <v>0</v>
      </c>
      <c r="R63" s="10"/>
    </row>
    <row r="64" spans="1:18" s="22" customFormat="1" x14ac:dyDescent="0.25">
      <c r="A64" s="64" t="s">
        <v>72</v>
      </c>
      <c r="B64" s="24">
        <f t="shared" si="14"/>
        <v>-1.3243451830959374E-2</v>
      </c>
      <c r="C64" s="24"/>
      <c r="D64" s="24">
        <f t="shared" si="14"/>
        <v>4.4267634597944805E-3</v>
      </c>
      <c r="E64" s="24">
        <f t="shared" si="14"/>
        <v>2.3971758412116018E-3</v>
      </c>
      <c r="F64" s="24">
        <f t="shared" si="14"/>
        <v>-3.3238469325536646E-3</v>
      </c>
      <c r="G64" s="24">
        <f t="shared" si="14"/>
        <v>2.4962893799463648E-3</v>
      </c>
      <c r="H64" s="24">
        <f t="shared" si="14"/>
        <v>2.5376583991143717E-3</v>
      </c>
      <c r="I64" s="24">
        <f t="shared" si="14"/>
        <v>-1.526097928580189E-3</v>
      </c>
      <c r="J64" s="24"/>
      <c r="K64" s="24"/>
      <c r="L64" s="24">
        <f t="shared" si="11"/>
        <v>8.1295247918368868E-3</v>
      </c>
      <c r="M64" s="24"/>
      <c r="N64" s="24">
        <f t="shared" si="12"/>
        <v>-1.8940151798104606E-3</v>
      </c>
      <c r="O64" s="24"/>
      <c r="P64" s="24"/>
      <c r="Q64" s="25">
        <f t="shared" si="13"/>
        <v>0</v>
      </c>
    </row>
    <row r="65" spans="1:18" s="22" customFormat="1" x14ac:dyDescent="0.25">
      <c r="A65" s="64" t="s">
        <v>73</v>
      </c>
      <c r="B65" s="24">
        <f t="shared" si="14"/>
        <v>8.122208744816839E-3</v>
      </c>
      <c r="C65" s="24"/>
      <c r="D65" s="24">
        <f t="shared" si="14"/>
        <v>-5.2965444429984854E-3</v>
      </c>
      <c r="E65" s="24">
        <f t="shared" si="14"/>
        <v>6.1165583520855771E-4</v>
      </c>
      <c r="F65" s="24">
        <f t="shared" si="14"/>
        <v>4.8798156483173677E-3</v>
      </c>
      <c r="G65" s="24">
        <f t="shared" si="14"/>
        <v>1.3819546858181569E-3</v>
      </c>
      <c r="H65" s="24">
        <f t="shared" si="14"/>
        <v>2.1804435301561523E-3</v>
      </c>
      <c r="I65" s="24">
        <f t="shared" si="14"/>
        <v>-1.7859859687436377E-3</v>
      </c>
      <c r="J65" s="24"/>
      <c r="K65" s="24"/>
      <c r="L65" s="24">
        <f t="shared" si="11"/>
        <v>-1.2405481632176599E-2</v>
      </c>
      <c r="M65" s="24"/>
      <c r="N65" s="24">
        <f t="shared" si="12"/>
        <v>2.3119335996016725E-3</v>
      </c>
      <c r="O65" s="24"/>
      <c r="P65" s="24"/>
      <c r="Q65" s="25">
        <f t="shared" si="13"/>
        <v>0</v>
      </c>
    </row>
    <row r="66" spans="1:18" s="22" customFormat="1" x14ac:dyDescent="0.25">
      <c r="A66" s="64" t="s">
        <v>74</v>
      </c>
      <c r="B66" s="24">
        <f t="shared" si="14"/>
        <v>-8.2608886435231454E-3</v>
      </c>
      <c r="C66" s="24"/>
      <c r="D66" s="24">
        <f t="shared" si="14"/>
        <v>4.0854076886784885E-3</v>
      </c>
      <c r="E66" s="24">
        <f t="shared" si="14"/>
        <v>-2.9816700223040116E-3</v>
      </c>
      <c r="F66" s="24">
        <f t="shared" si="14"/>
        <v>-5.8047593924680646E-3</v>
      </c>
      <c r="G66" s="24">
        <f t="shared" si="14"/>
        <v>1.2163972802499701E-3</v>
      </c>
      <c r="H66" s="24">
        <f t="shared" si="14"/>
        <v>-6.9219672300667862E-3</v>
      </c>
      <c r="I66" s="24">
        <f t="shared" si="14"/>
        <v>5.0504978350781674E-3</v>
      </c>
      <c r="J66" s="24"/>
      <c r="K66" s="24"/>
      <c r="L66" s="24">
        <f t="shared" si="11"/>
        <v>1.4352195314761507E-2</v>
      </c>
      <c r="M66" s="24"/>
      <c r="N66" s="24">
        <f t="shared" si="12"/>
        <v>-7.3521283040612218E-4</v>
      </c>
      <c r="O66" s="24"/>
      <c r="P66" s="24"/>
      <c r="Q66" s="25">
        <f t="shared" si="13"/>
        <v>0</v>
      </c>
    </row>
    <row r="67" spans="1:18" s="22" customFormat="1" x14ac:dyDescent="0.25">
      <c r="A67" s="64" t="s">
        <v>75</v>
      </c>
      <c r="B67" s="24">
        <f t="shared" si="14"/>
        <v>-3.0526172357937587E-2</v>
      </c>
      <c r="C67" s="24"/>
      <c r="D67" s="24">
        <f t="shared" si="14"/>
        <v>9.6823231418044775E-3</v>
      </c>
      <c r="E67" s="24">
        <f t="shared" si="14"/>
        <v>2.7864358158499469E-3</v>
      </c>
      <c r="F67" s="24">
        <f t="shared" si="14"/>
        <v>8.4413509984657895E-3</v>
      </c>
      <c r="G67" s="24">
        <f t="shared" si="14"/>
        <v>1.4688502205322182E-3</v>
      </c>
      <c r="H67" s="24">
        <f t="shared" si="14"/>
        <v>6.8775163370278017E-3</v>
      </c>
      <c r="I67" s="24">
        <f t="shared" si="14"/>
        <v>-1.1790588657403095E-4</v>
      </c>
      <c r="J67" s="24"/>
      <c r="K67" s="24"/>
      <c r="L67" s="24">
        <f t="shared" si="11"/>
        <v>1.1148280692809542E-3</v>
      </c>
      <c r="M67" s="24"/>
      <c r="N67" s="24">
        <f t="shared" si="12"/>
        <v>2.7277366155039132E-4</v>
      </c>
      <c r="O67" s="24"/>
      <c r="P67" s="24"/>
      <c r="Q67" s="25">
        <f t="shared" si="13"/>
        <v>0</v>
      </c>
    </row>
    <row r="68" spans="1:18" s="22" customFormat="1" x14ac:dyDescent="0.25">
      <c r="A68" s="64" t="s">
        <v>76</v>
      </c>
      <c r="B68" s="24">
        <f t="shared" si="14"/>
        <v>4.5530771952073668E-5</v>
      </c>
      <c r="C68" s="24"/>
      <c r="D68" s="24">
        <f t="shared" si="14"/>
        <v>-5.8541290769179855E-3</v>
      </c>
      <c r="E68" s="24">
        <f t="shared" si="14"/>
        <v>7.6443345617240172E-3</v>
      </c>
      <c r="F68" s="24">
        <f t="shared" si="14"/>
        <v>1.2950079739289938E-3</v>
      </c>
      <c r="G68" s="24">
        <f t="shared" si="14"/>
        <v>-2.1878946168121804E-4</v>
      </c>
      <c r="H68" s="24">
        <f t="shared" si="14"/>
        <v>3.2161647939954185E-3</v>
      </c>
      <c r="I68" s="24">
        <f t="shared" si="14"/>
        <v>6.2514152817387675E-3</v>
      </c>
      <c r="J68" s="24"/>
      <c r="K68" s="24"/>
      <c r="L68" s="24">
        <f t="shared" si="11"/>
        <v>-1.0758558777809027E-2</v>
      </c>
      <c r="M68" s="24"/>
      <c r="N68" s="24">
        <f t="shared" si="12"/>
        <v>-1.6209760669310411E-3</v>
      </c>
      <c r="O68" s="24"/>
      <c r="P68" s="24"/>
      <c r="Q68" s="25">
        <f t="shared" si="13"/>
        <v>0</v>
      </c>
    </row>
    <row r="69" spans="1:18" s="22" customFormat="1" x14ac:dyDescent="0.25">
      <c r="A69" s="23" t="s">
        <v>77</v>
      </c>
      <c r="B69" s="24">
        <f t="shared" si="14"/>
        <v>-1.2858215576548537E-2</v>
      </c>
      <c r="C69" s="24"/>
      <c r="D69" s="24">
        <f t="shared" si="14"/>
        <v>1.6215953618157197E-3</v>
      </c>
      <c r="E69" s="24">
        <f t="shared" si="14"/>
        <v>-8.2760266340402289E-4</v>
      </c>
      <c r="F69" s="24">
        <f t="shared" si="14"/>
        <v>-4.8167295321123738E-3</v>
      </c>
      <c r="G69" s="24">
        <f t="shared" si="14"/>
        <v>-2.9713259830732447E-3</v>
      </c>
      <c r="H69" s="24">
        <f t="shared" si="14"/>
        <v>3.9404095092822056E-3</v>
      </c>
      <c r="I69" s="24">
        <f t="shared" si="14"/>
        <v>-6.8518755750424098E-5</v>
      </c>
      <c r="J69" s="24"/>
      <c r="K69" s="24"/>
      <c r="L69" s="24">
        <f t="shared" si="11"/>
        <v>1.4539442991506543E-2</v>
      </c>
      <c r="M69" s="24"/>
      <c r="N69" s="24">
        <f t="shared" si="12"/>
        <v>1.4409446482841351E-3</v>
      </c>
      <c r="O69" s="24"/>
      <c r="P69" s="24"/>
      <c r="Q69" s="25">
        <f t="shared" si="13"/>
        <v>0</v>
      </c>
    </row>
    <row r="70" spans="1:18" s="22" customFormat="1" x14ac:dyDescent="0.25">
      <c r="A70" s="23" t="s">
        <v>95</v>
      </c>
      <c r="B70" s="24">
        <f>B48-B46</f>
        <v>-4.947433623266162E-2</v>
      </c>
      <c r="C70" s="24"/>
      <c r="D70" s="24">
        <f t="shared" ref="D70:Q70" si="15">D48-D46</f>
        <v>1.3665324178507438E-2</v>
      </c>
      <c r="E70" s="24">
        <f t="shared" si="15"/>
        <v>3.906526972593527E-3</v>
      </c>
      <c r="F70" s="24">
        <f t="shared" si="15"/>
        <v>7.1658541241991364E-3</v>
      </c>
      <c r="G70" s="24">
        <f t="shared" si="15"/>
        <v>5.908288240116813E-3</v>
      </c>
      <c r="H70" s="24">
        <f t="shared" si="15"/>
        <v>-6.6761186182054399E-5</v>
      </c>
      <c r="I70" s="24">
        <f t="shared" si="15"/>
        <v>-3.3018394471743956E-3</v>
      </c>
      <c r="J70" s="24"/>
      <c r="K70" s="24"/>
      <c r="L70" s="24">
        <f t="shared" si="15"/>
        <v>-7.9087756735129369E-2</v>
      </c>
      <c r="M70" s="24"/>
      <c r="N70" s="24">
        <f t="shared" si="15"/>
        <v>-5.7348626300346758E-3</v>
      </c>
      <c r="O70" s="24"/>
      <c r="P70" s="24"/>
      <c r="Q70" s="25">
        <f t="shared" si="15"/>
        <v>0</v>
      </c>
    </row>
    <row r="71" spans="1:18" s="22" customFormat="1" x14ac:dyDescent="0.25">
      <c r="A71" s="64" t="s">
        <v>96</v>
      </c>
      <c r="B71" s="41">
        <f>B49-B48</f>
        <v>-1.2909773262168189E-2</v>
      </c>
      <c r="C71" s="41"/>
      <c r="D71" s="41">
        <f t="shared" ref="D71:P75" si="16">D49-D48</f>
        <v>4.5769700053778783E-3</v>
      </c>
      <c r="E71" s="41">
        <f t="shared" si="16"/>
        <v>8.6016966304479775E-3</v>
      </c>
      <c r="F71" s="41">
        <f t="shared" si="16"/>
        <v>-7.1762726174023142E-3</v>
      </c>
      <c r="G71" s="41">
        <f t="shared" si="16"/>
        <v>-3.4291133457853146E-3</v>
      </c>
      <c r="H71" s="41">
        <f t="shared" si="16"/>
        <v>-2.2031908680340828E-3</v>
      </c>
      <c r="I71" s="41">
        <f t="shared" si="16"/>
        <v>-1.3010969693115493E-4</v>
      </c>
      <c r="J71" s="41"/>
      <c r="K71" s="41">
        <f t="shared" si="16"/>
        <v>3.6257235544812638E-3</v>
      </c>
      <c r="L71" s="41">
        <f t="shared" si="11"/>
        <v>0</v>
      </c>
      <c r="M71" s="41">
        <f t="shared" si="11"/>
        <v>4.3601205104926294E-3</v>
      </c>
      <c r="N71" s="41">
        <f t="shared" si="12"/>
        <v>0</v>
      </c>
      <c r="O71" s="41">
        <f t="shared" si="12"/>
        <v>5.2333011432305343E-4</v>
      </c>
      <c r="P71" s="41">
        <f t="shared" si="12"/>
        <v>4.1606189751982013E-3</v>
      </c>
      <c r="Q71" s="40">
        <f t="shared" si="13"/>
        <v>0</v>
      </c>
    </row>
    <row r="72" spans="1:18" s="22" customFormat="1" x14ac:dyDescent="0.25">
      <c r="A72" s="64" t="s">
        <v>97</v>
      </c>
      <c r="B72" s="41">
        <f t="shared" ref="B72:I75" si="17">B50-B49</f>
        <v>5.010062841048768E-4</v>
      </c>
      <c r="C72" s="41"/>
      <c r="D72" s="41">
        <f t="shared" si="17"/>
        <v>3.7990822041488737E-3</v>
      </c>
      <c r="E72" s="41">
        <f t="shared" si="17"/>
        <v>4.3057089311985958E-3</v>
      </c>
      <c r="F72" s="41">
        <f t="shared" si="17"/>
        <v>-7.3965029154361706E-4</v>
      </c>
      <c r="G72" s="41">
        <f t="shared" si="17"/>
        <v>2.7249031485271705E-3</v>
      </c>
      <c r="H72" s="41">
        <f t="shared" si="17"/>
        <v>4.6071894907609018E-3</v>
      </c>
      <c r="I72" s="41">
        <f t="shared" si="17"/>
        <v>-2.300222479613527E-3</v>
      </c>
      <c r="J72" s="41"/>
      <c r="K72" s="41">
        <f t="shared" si="16"/>
        <v>-4.3372958205487033E-3</v>
      </c>
      <c r="L72" s="41">
        <f t="shared" si="16"/>
        <v>0</v>
      </c>
      <c r="M72" s="41">
        <f t="shared" si="16"/>
        <v>-3.1887021003370493E-3</v>
      </c>
      <c r="N72" s="41">
        <f t="shared" si="16"/>
        <v>0</v>
      </c>
      <c r="O72" s="41">
        <f t="shared" si="16"/>
        <v>5.2944572540584121E-4</v>
      </c>
      <c r="P72" s="41">
        <f t="shared" si="16"/>
        <v>-5.9014650921033231E-3</v>
      </c>
      <c r="Q72" s="40">
        <f t="shared" si="13"/>
        <v>0</v>
      </c>
    </row>
    <row r="73" spans="1:18" s="22" customFormat="1" x14ac:dyDescent="0.25">
      <c r="A73" s="64" t="s">
        <v>98</v>
      </c>
      <c r="B73" s="41">
        <f t="shared" si="17"/>
        <v>-1.6274895785085675E-2</v>
      </c>
      <c r="C73" s="41"/>
      <c r="D73" s="41">
        <f t="shared" si="17"/>
        <v>1.9362262621584053E-2</v>
      </c>
      <c r="E73" s="41">
        <f t="shared" si="17"/>
        <v>-6.8202871699861167E-3</v>
      </c>
      <c r="F73" s="41">
        <f t="shared" si="17"/>
        <v>2.0090319592403899E-3</v>
      </c>
      <c r="G73" s="41">
        <f t="shared" si="17"/>
        <v>-7.1604330708661401E-3</v>
      </c>
      <c r="H73" s="41">
        <f t="shared" si="17"/>
        <v>2.0640342751273716E-3</v>
      </c>
      <c r="I73" s="41">
        <f t="shared" si="17"/>
        <v>6.9939786938397405E-3</v>
      </c>
      <c r="J73" s="41"/>
      <c r="K73" s="41">
        <f t="shared" si="16"/>
        <v>2.4027327466419335E-4</v>
      </c>
      <c r="L73" s="41">
        <f t="shared" si="16"/>
        <v>0</v>
      </c>
      <c r="M73" s="41">
        <f t="shared" si="16"/>
        <v>2.2768063918480776E-3</v>
      </c>
      <c r="N73" s="41">
        <f t="shared" si="16"/>
        <v>0</v>
      </c>
      <c r="O73" s="41">
        <f t="shared" si="16"/>
        <v>-2.7863015284854097E-3</v>
      </c>
      <c r="P73" s="41">
        <f t="shared" si="16"/>
        <v>9.5530338119500201E-5</v>
      </c>
      <c r="Q73" s="40">
        <f t="shared" si="13"/>
        <v>0</v>
      </c>
    </row>
    <row r="74" spans="1:18" s="22" customFormat="1" x14ac:dyDescent="0.25">
      <c r="A74" s="64" t="s">
        <v>99</v>
      </c>
      <c r="B74" s="41">
        <f t="shared" si="17"/>
        <v>3.4433512841756386E-2</v>
      </c>
      <c r="C74" s="41"/>
      <c r="D74" s="41">
        <f t="shared" si="17"/>
        <v>-1.7663111019055489E-2</v>
      </c>
      <c r="E74" s="41">
        <f t="shared" si="17"/>
        <v>-5.0994200497100212E-3</v>
      </c>
      <c r="F74" s="41">
        <f t="shared" si="17"/>
        <v>6.110190555095249E-4</v>
      </c>
      <c r="G74" s="41">
        <f t="shared" si="17"/>
        <v>1.9454225352112664E-3</v>
      </c>
      <c r="H74" s="41">
        <f t="shared" si="17"/>
        <v>-6.809237779618893E-3</v>
      </c>
      <c r="I74" s="41">
        <f t="shared" si="17"/>
        <v>-2.7723695111847579E-3</v>
      </c>
      <c r="J74" s="41"/>
      <c r="K74" s="41">
        <f t="shared" si="16"/>
        <v>-1.9987572493786188E-3</v>
      </c>
      <c r="L74" s="41">
        <f t="shared" si="16"/>
        <v>0</v>
      </c>
      <c r="M74" s="41">
        <f t="shared" si="16"/>
        <v>-3.3196975973487988E-3</v>
      </c>
      <c r="N74" s="41">
        <f t="shared" si="16"/>
        <v>0</v>
      </c>
      <c r="O74" s="41">
        <f t="shared" si="16"/>
        <v>1.3199047224523612E-3</v>
      </c>
      <c r="P74" s="41">
        <f t="shared" si="16"/>
        <v>-6.4726594863297442E-4</v>
      </c>
      <c r="Q74" s="40">
        <f t="shared" si="13"/>
        <v>0</v>
      </c>
    </row>
    <row r="75" spans="1:18" s="22" customFormat="1" ht="15" customHeight="1" x14ac:dyDescent="0.25">
      <c r="A75" s="64" t="s">
        <v>479</v>
      </c>
      <c r="B75" s="41">
        <f t="shared" si="17"/>
        <v>1.5712050078247275E-2</v>
      </c>
      <c r="C75" s="41"/>
      <c r="D75" s="41">
        <f t="shared" si="17"/>
        <v>6.3693270735524221E-3</v>
      </c>
      <c r="E75" s="41">
        <f t="shared" si="17"/>
        <v>-7.4074074074073626E-4</v>
      </c>
      <c r="F75" s="41">
        <f t="shared" si="17"/>
        <v>9.1288471570161872E-4</v>
      </c>
      <c r="G75" s="41">
        <f t="shared" si="17"/>
        <v>4.0845070422535212E-3</v>
      </c>
      <c r="H75" s="41">
        <f t="shared" si="17"/>
        <v>-2.1648408972352665E-3</v>
      </c>
      <c r="I75" s="41">
        <f t="shared" si="17"/>
        <v>-8.6906624934793911E-3</v>
      </c>
      <c r="J75" s="41"/>
      <c r="K75" s="41">
        <f t="shared" si="16"/>
        <v>-1.1684924360980703E-2</v>
      </c>
      <c r="L75" s="41">
        <f t="shared" si="16"/>
        <v>0</v>
      </c>
      <c r="M75" s="41">
        <f t="shared" si="16"/>
        <v>1.0954616588419383E-4</v>
      </c>
      <c r="N75" s="41">
        <f t="shared" si="16"/>
        <v>0</v>
      </c>
      <c r="O75" s="41">
        <f t="shared" si="16"/>
        <v>-1.2206572769953052E-3</v>
      </c>
      <c r="P75" s="41">
        <f t="shared" si="16"/>
        <v>-2.6864893062076164E-3</v>
      </c>
      <c r="Q75" s="40">
        <f t="shared" si="13"/>
        <v>0</v>
      </c>
    </row>
    <row r="76" spans="1:18" s="22" customFormat="1" ht="15" customHeight="1" x14ac:dyDescent="0.25">
      <c r="A76" s="64"/>
      <c r="B76" s="41"/>
      <c r="C76" s="41"/>
      <c r="D76" s="41"/>
      <c r="E76" s="41"/>
      <c r="F76" s="41"/>
      <c r="G76" s="41"/>
      <c r="H76" s="41"/>
      <c r="I76" s="41"/>
      <c r="J76" s="41"/>
      <c r="K76" s="41"/>
      <c r="L76" s="41"/>
      <c r="M76" s="41"/>
      <c r="N76" s="41"/>
      <c r="O76" s="41"/>
      <c r="P76" s="41"/>
      <c r="Q76" s="40"/>
    </row>
    <row r="77" spans="1:18" s="22" customFormat="1" x14ac:dyDescent="0.25">
      <c r="A77" s="64" t="str">
        <f>CONCATENATE("Note 1: ",'[1]3.3.1'!$AS$33)</f>
        <v xml:space="preserve">Note 1: 2019-2020* data is for the period 1 July 2019 to 27 March 2020 due to discontinuation of Form EX01 on 27 March 2020. </v>
      </c>
      <c r="B77" s="86"/>
      <c r="C77" s="86"/>
      <c r="D77" s="86"/>
      <c r="E77" s="86"/>
      <c r="F77" s="86"/>
      <c r="G77" s="86"/>
      <c r="H77" s="86"/>
      <c r="I77" s="86"/>
      <c r="J77" s="86"/>
      <c r="K77" s="86"/>
      <c r="L77" s="86"/>
      <c r="M77" s="86"/>
      <c r="N77" s="86"/>
      <c r="O77" s="86"/>
      <c r="P77" s="86"/>
      <c r="Q77" s="86"/>
    </row>
    <row r="78" spans="1:18" s="22" customFormat="1" x14ac:dyDescent="0.25">
      <c r="A78" s="64" t="str">
        <f>CONCATENATE("Note 2: ",'[1]3.3.1'!$AS$34)</f>
        <v>Note 2: 2019-2020** data is for the period 28 March 2020 (when the Initial Statutory Report was introduced) to 30 June 2020.</v>
      </c>
      <c r="B78" s="86"/>
      <c r="C78" s="86"/>
      <c r="D78" s="86"/>
      <c r="E78" s="86"/>
      <c r="F78" s="86"/>
      <c r="G78" s="86"/>
      <c r="H78" s="86"/>
      <c r="I78" s="86"/>
      <c r="J78" s="86"/>
      <c r="K78" s="86"/>
      <c r="L78" s="86"/>
      <c r="M78" s="86"/>
      <c r="N78" s="86"/>
      <c r="O78" s="86"/>
      <c r="P78" s="86"/>
      <c r="Q78" s="86"/>
    </row>
    <row r="79" spans="1:18" s="22" customFormat="1" x14ac:dyDescent="0.25">
      <c r="A79" s="35" t="s">
        <v>197</v>
      </c>
      <c r="B79" s="91"/>
      <c r="C79" s="91"/>
      <c r="D79" s="91"/>
      <c r="E79" s="91"/>
      <c r="F79" s="91"/>
      <c r="G79" s="91"/>
      <c r="H79" s="91"/>
      <c r="I79" s="91"/>
      <c r="J79" s="91"/>
      <c r="K79" s="91"/>
      <c r="L79" s="91"/>
      <c r="M79" s="91"/>
      <c r="N79" s="91"/>
      <c r="O79" s="91"/>
      <c r="P79" s="91"/>
      <c r="Q79" s="91"/>
      <c r="R79" s="10"/>
    </row>
    <row r="80" spans="1:18" s="22" customFormat="1" x14ac:dyDescent="0.25">
      <c r="A80" s="35"/>
      <c r="B80" s="91"/>
      <c r="C80" s="91"/>
      <c r="D80" s="91"/>
      <c r="E80" s="91"/>
      <c r="F80" s="91"/>
      <c r="G80" s="91"/>
      <c r="H80" s="91"/>
      <c r="I80" s="91"/>
      <c r="J80" s="91"/>
      <c r="K80" s="91"/>
      <c r="L80" s="91"/>
      <c r="M80" s="91"/>
      <c r="N80" s="91"/>
      <c r="O80" s="91"/>
      <c r="P80" s="91"/>
      <c r="Q80" s="91"/>
      <c r="R80" s="10"/>
    </row>
    <row r="81" spans="1:19" s="22" customFormat="1" x14ac:dyDescent="0.25">
      <c r="A81" s="116" t="s">
        <v>198</v>
      </c>
      <c r="B81" s="116"/>
      <c r="C81" s="116"/>
      <c r="D81" s="116"/>
      <c r="E81" s="116"/>
      <c r="F81" s="116"/>
      <c r="G81" s="116"/>
      <c r="H81" s="116"/>
      <c r="I81" s="116"/>
      <c r="J81" s="116"/>
      <c r="K81" s="116"/>
      <c r="L81" s="116"/>
      <c r="M81" s="116"/>
      <c r="N81" s="116"/>
      <c r="O81" s="116"/>
      <c r="P81" s="116"/>
      <c r="Q81" s="116"/>
      <c r="R81" s="2"/>
      <c r="S81" s="2"/>
    </row>
    <row r="82" spans="1:19" s="22" customFormat="1" x14ac:dyDescent="0.25">
      <c r="A82" s="2"/>
      <c r="B82" s="2"/>
      <c r="C82" s="2"/>
      <c r="D82" s="2"/>
      <c r="E82" s="2"/>
      <c r="F82" s="2"/>
      <c r="G82" s="2"/>
      <c r="H82" s="2"/>
      <c r="I82" s="2"/>
      <c r="J82" s="2"/>
      <c r="K82" s="2"/>
      <c r="L82" s="2"/>
      <c r="M82" s="2"/>
      <c r="N82" s="2"/>
      <c r="O82" s="2"/>
      <c r="P82" s="2"/>
      <c r="Q82" s="2"/>
      <c r="R82" s="2"/>
      <c r="S82" s="2"/>
    </row>
    <row r="83" spans="1:19" x14ac:dyDescent="0.25">
      <c r="A83" s="7"/>
      <c r="Q83" s="8"/>
    </row>
    <row r="84" spans="1:19" x14ac:dyDescent="0.25">
      <c r="A84" s="7"/>
      <c r="Q84" s="8"/>
    </row>
    <row r="85" spans="1:19" x14ac:dyDescent="0.25">
      <c r="A85" s="7"/>
      <c r="Q85" s="8"/>
    </row>
    <row r="86" spans="1:19" x14ac:dyDescent="0.25">
      <c r="A86" s="7"/>
      <c r="Q86" s="8"/>
    </row>
    <row r="87" spans="1:19" x14ac:dyDescent="0.25">
      <c r="A87" s="7"/>
      <c r="Q87" s="8"/>
    </row>
    <row r="88" spans="1:19" x14ac:dyDescent="0.25">
      <c r="A88" s="7"/>
      <c r="Q88" s="8"/>
    </row>
    <row r="89" spans="1:19" x14ac:dyDescent="0.25">
      <c r="A89" s="7"/>
      <c r="Q89" s="8"/>
    </row>
    <row r="90" spans="1:19" x14ac:dyDescent="0.25">
      <c r="A90" s="7"/>
      <c r="Q90" s="8"/>
    </row>
    <row r="91" spans="1:19" x14ac:dyDescent="0.25">
      <c r="A91" s="7"/>
      <c r="Q91" s="8"/>
    </row>
    <row r="92" spans="1:19" x14ac:dyDescent="0.25">
      <c r="A92" s="7"/>
      <c r="Q92" s="8"/>
    </row>
    <row r="93" spans="1:19" x14ac:dyDescent="0.25">
      <c r="A93" s="7"/>
      <c r="Q93" s="8"/>
    </row>
    <row r="94" spans="1:19" x14ac:dyDescent="0.25">
      <c r="A94" s="7"/>
      <c r="Q94" s="8"/>
    </row>
    <row r="95" spans="1:19" x14ac:dyDescent="0.25">
      <c r="A95" s="7"/>
      <c r="Q95" s="8"/>
    </row>
    <row r="96" spans="1:19" x14ac:dyDescent="0.25">
      <c r="A96" s="7"/>
      <c r="Q96" s="8"/>
    </row>
    <row r="97" spans="1:1" x14ac:dyDescent="0.25">
      <c r="A97" s="5" t="s">
        <v>41</v>
      </c>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row r="163" spans="1:1" x14ac:dyDescent="0.25">
      <c r="A163" s="5"/>
    </row>
    <row r="164" spans="1:1" x14ac:dyDescent="0.25">
      <c r="A164" s="5"/>
    </row>
    <row r="165" spans="1:1" x14ac:dyDescent="0.25">
      <c r="A165" s="5"/>
    </row>
    <row r="166" spans="1:1" x14ac:dyDescent="0.25">
      <c r="A166" s="5"/>
    </row>
    <row r="167" spans="1:1" x14ac:dyDescent="0.25">
      <c r="A167" s="5"/>
    </row>
    <row r="168" spans="1:1" x14ac:dyDescent="0.25">
      <c r="A168" s="5"/>
    </row>
    <row r="169" spans="1:1" x14ac:dyDescent="0.25">
      <c r="A169" s="5"/>
    </row>
    <row r="170" spans="1:1" x14ac:dyDescent="0.25">
      <c r="A170" s="5"/>
    </row>
    <row r="171" spans="1:1" x14ac:dyDescent="0.25">
      <c r="A171" s="5"/>
    </row>
    <row r="172" spans="1:1" x14ac:dyDescent="0.25">
      <c r="A172" s="5"/>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row r="212" spans="1:1" x14ac:dyDescent="0.25">
      <c r="A212" s="5"/>
    </row>
    <row r="213" spans="1:1" x14ac:dyDescent="0.25">
      <c r="A213" s="5"/>
    </row>
    <row r="214" spans="1:1" x14ac:dyDescent="0.25">
      <c r="A214" s="5"/>
    </row>
    <row r="215" spans="1:1" x14ac:dyDescent="0.25">
      <c r="A215" s="5"/>
    </row>
    <row r="216" spans="1:1" x14ac:dyDescent="0.25">
      <c r="A216" s="5"/>
    </row>
    <row r="217" spans="1:1" x14ac:dyDescent="0.25">
      <c r="A217" s="5"/>
    </row>
    <row r="218" spans="1:1" x14ac:dyDescent="0.25">
      <c r="A218" s="5"/>
    </row>
    <row r="219" spans="1:1" x14ac:dyDescent="0.25">
      <c r="A219" s="5"/>
    </row>
    <row r="220" spans="1:1" x14ac:dyDescent="0.25">
      <c r="A220" s="5"/>
    </row>
    <row r="221" spans="1:1" x14ac:dyDescent="0.25">
      <c r="A221" s="5"/>
    </row>
    <row r="222" spans="1:1" x14ac:dyDescent="0.25">
      <c r="A222" s="5"/>
    </row>
    <row r="223" spans="1:1" x14ac:dyDescent="0.25">
      <c r="A223" s="5"/>
    </row>
    <row r="224" spans="1:1" x14ac:dyDescent="0.25">
      <c r="A224" s="5"/>
    </row>
    <row r="225" spans="1:1" x14ac:dyDescent="0.25">
      <c r="A225" s="5"/>
    </row>
    <row r="226" spans="1:1" x14ac:dyDescent="0.25">
      <c r="A226" s="5"/>
    </row>
    <row r="227" spans="1:1" x14ac:dyDescent="0.25">
      <c r="A227" s="5"/>
    </row>
    <row r="228" spans="1:1" x14ac:dyDescent="0.25">
      <c r="A228" s="5"/>
    </row>
    <row r="229" spans="1:1" x14ac:dyDescent="0.25">
      <c r="A229" s="5"/>
    </row>
    <row r="230" spans="1:1" x14ac:dyDescent="0.25">
      <c r="A230" s="5"/>
    </row>
    <row r="231" spans="1:1" x14ac:dyDescent="0.25">
      <c r="A231" s="5"/>
    </row>
    <row r="232" spans="1:1" x14ac:dyDescent="0.25">
      <c r="A232" s="5"/>
    </row>
    <row r="233" spans="1:1" x14ac:dyDescent="0.25">
      <c r="A233" s="5"/>
    </row>
    <row r="234" spans="1:1" x14ac:dyDescent="0.25">
      <c r="A234" s="5"/>
    </row>
    <row r="235" spans="1:1" x14ac:dyDescent="0.25">
      <c r="A235" s="5"/>
    </row>
    <row r="236" spans="1:1" x14ac:dyDescent="0.25">
      <c r="A236" s="5"/>
    </row>
    <row r="237" spans="1:1" x14ac:dyDescent="0.25">
      <c r="A237" s="5"/>
    </row>
    <row r="238" spans="1:1" x14ac:dyDescent="0.25">
      <c r="A238" s="5"/>
    </row>
    <row r="239" spans="1:1" x14ac:dyDescent="0.25">
      <c r="A239" s="5"/>
    </row>
    <row r="240" spans="1:1" x14ac:dyDescent="0.25">
      <c r="A240" s="5"/>
    </row>
    <row r="241" spans="1:1" x14ac:dyDescent="0.25">
      <c r="A241" s="5"/>
    </row>
    <row r="242" spans="1:1" x14ac:dyDescent="0.25">
      <c r="A242" s="5"/>
    </row>
    <row r="243" spans="1:1" x14ac:dyDescent="0.25">
      <c r="A243" s="5"/>
    </row>
    <row r="244" spans="1:1" x14ac:dyDescent="0.25">
      <c r="A244" s="5"/>
    </row>
    <row r="245" spans="1:1" x14ac:dyDescent="0.25">
      <c r="A245" s="5"/>
    </row>
    <row r="246" spans="1:1" x14ac:dyDescent="0.25">
      <c r="A246" s="5"/>
    </row>
    <row r="247" spans="1:1" x14ac:dyDescent="0.25">
      <c r="A247" s="5"/>
    </row>
    <row r="248" spans="1:1" x14ac:dyDescent="0.25">
      <c r="A248" s="5"/>
    </row>
    <row r="249" spans="1:1" x14ac:dyDescent="0.25">
      <c r="A249" s="5"/>
    </row>
    <row r="250" spans="1:1" x14ac:dyDescent="0.25">
      <c r="A250" s="5"/>
    </row>
    <row r="251" spans="1:1" x14ac:dyDescent="0.25">
      <c r="A251" s="5"/>
    </row>
    <row r="252" spans="1:1" x14ac:dyDescent="0.25">
      <c r="A252" s="5"/>
    </row>
    <row r="253" spans="1:1" x14ac:dyDescent="0.25">
      <c r="A253" s="5"/>
    </row>
    <row r="254" spans="1:1" x14ac:dyDescent="0.25">
      <c r="A254" s="5"/>
    </row>
    <row r="255" spans="1:1" x14ac:dyDescent="0.25">
      <c r="A255" s="5"/>
    </row>
    <row r="256" spans="1:1" x14ac:dyDescent="0.25">
      <c r="A256" s="5"/>
    </row>
    <row r="257" spans="1:1" x14ac:dyDescent="0.25">
      <c r="A257" s="5"/>
    </row>
    <row r="258" spans="1:1" x14ac:dyDescent="0.25">
      <c r="A258" s="5"/>
    </row>
    <row r="259" spans="1:1" x14ac:dyDescent="0.25">
      <c r="A259" s="5"/>
    </row>
    <row r="260" spans="1:1" x14ac:dyDescent="0.25">
      <c r="A260" s="5"/>
    </row>
    <row r="261" spans="1:1" x14ac:dyDescent="0.25">
      <c r="A261" s="5"/>
    </row>
    <row r="262" spans="1:1" x14ac:dyDescent="0.25">
      <c r="A262" s="5"/>
    </row>
    <row r="263" spans="1:1" x14ac:dyDescent="0.25">
      <c r="A263" s="5"/>
    </row>
    <row r="264" spans="1:1" x14ac:dyDescent="0.25">
      <c r="A264" s="5"/>
    </row>
    <row r="265" spans="1:1" x14ac:dyDescent="0.25">
      <c r="A265" s="5"/>
    </row>
    <row r="266" spans="1:1" x14ac:dyDescent="0.25">
      <c r="A266" s="5"/>
    </row>
    <row r="267" spans="1:1" x14ac:dyDescent="0.25">
      <c r="A267" s="5"/>
    </row>
    <row r="268" spans="1:1" x14ac:dyDescent="0.25">
      <c r="A268" s="5"/>
    </row>
    <row r="269" spans="1:1" x14ac:dyDescent="0.25">
      <c r="A269" s="5"/>
    </row>
    <row r="270" spans="1:1" x14ac:dyDescent="0.25">
      <c r="A270" s="5"/>
    </row>
    <row r="271" spans="1:1" x14ac:dyDescent="0.25">
      <c r="A271" s="5"/>
    </row>
    <row r="272" spans="1:1" x14ac:dyDescent="0.25">
      <c r="A272" s="5"/>
    </row>
    <row r="273" spans="1:1" x14ac:dyDescent="0.25">
      <c r="A273" s="5"/>
    </row>
    <row r="274" spans="1:1" x14ac:dyDescent="0.25">
      <c r="A274" s="5"/>
    </row>
    <row r="275" spans="1:1" x14ac:dyDescent="0.25">
      <c r="A275" s="5"/>
    </row>
    <row r="276" spans="1:1" x14ac:dyDescent="0.25">
      <c r="A276" s="5"/>
    </row>
    <row r="277" spans="1:1" x14ac:dyDescent="0.25">
      <c r="A277" s="5"/>
    </row>
    <row r="278" spans="1:1" x14ac:dyDescent="0.25">
      <c r="A278" s="5"/>
    </row>
    <row r="279" spans="1:1" x14ac:dyDescent="0.25">
      <c r="A279" s="5"/>
    </row>
    <row r="280" spans="1:1" x14ac:dyDescent="0.25">
      <c r="A280" s="5"/>
    </row>
    <row r="281" spans="1:1" x14ac:dyDescent="0.25">
      <c r="A281" s="5"/>
    </row>
    <row r="282" spans="1:1" x14ac:dyDescent="0.25">
      <c r="A282" s="5"/>
    </row>
    <row r="283" spans="1:1" x14ac:dyDescent="0.25">
      <c r="A283" s="5"/>
    </row>
    <row r="284" spans="1:1" x14ac:dyDescent="0.25">
      <c r="A284" s="5"/>
    </row>
    <row r="285" spans="1:1" x14ac:dyDescent="0.25">
      <c r="A285" s="5"/>
    </row>
    <row r="286" spans="1:1" x14ac:dyDescent="0.25">
      <c r="A286" s="5"/>
    </row>
    <row r="287" spans="1:1" x14ac:dyDescent="0.25">
      <c r="A287" s="5"/>
    </row>
    <row r="288" spans="1:1" x14ac:dyDescent="0.25">
      <c r="A288" s="5"/>
    </row>
    <row r="289" spans="1:1" x14ac:dyDescent="0.25">
      <c r="A289" s="5"/>
    </row>
    <row r="290" spans="1:1" x14ac:dyDescent="0.25">
      <c r="A290" s="5"/>
    </row>
    <row r="291" spans="1:1" x14ac:dyDescent="0.25">
      <c r="A291" s="5"/>
    </row>
    <row r="292" spans="1:1" x14ac:dyDescent="0.25">
      <c r="A292" s="5"/>
    </row>
    <row r="293" spans="1:1" x14ac:dyDescent="0.25">
      <c r="A293" s="5"/>
    </row>
    <row r="294" spans="1:1" x14ac:dyDescent="0.25">
      <c r="A294" s="5"/>
    </row>
    <row r="295" spans="1:1" x14ac:dyDescent="0.25">
      <c r="A295" s="5"/>
    </row>
    <row r="296" spans="1:1" x14ac:dyDescent="0.25">
      <c r="A296" s="5"/>
    </row>
    <row r="297" spans="1:1" x14ac:dyDescent="0.25">
      <c r="A297" s="5"/>
    </row>
    <row r="298" spans="1:1" x14ac:dyDescent="0.25">
      <c r="A298" s="5"/>
    </row>
    <row r="299" spans="1:1" x14ac:dyDescent="0.25">
      <c r="A299" s="5"/>
    </row>
    <row r="300" spans="1:1" x14ac:dyDescent="0.25">
      <c r="A300" s="5"/>
    </row>
    <row r="301" spans="1:1" x14ac:dyDescent="0.25">
      <c r="A301" s="5"/>
    </row>
    <row r="302" spans="1:1" x14ac:dyDescent="0.25">
      <c r="A302" s="5"/>
    </row>
    <row r="303" spans="1:1" x14ac:dyDescent="0.25">
      <c r="A303" s="5"/>
    </row>
    <row r="304" spans="1:1" x14ac:dyDescent="0.25">
      <c r="A304" s="5"/>
    </row>
    <row r="305" spans="1:1" x14ac:dyDescent="0.25">
      <c r="A305" s="5"/>
    </row>
    <row r="306" spans="1:1" x14ac:dyDescent="0.25">
      <c r="A306" s="5"/>
    </row>
    <row r="307" spans="1:1" x14ac:dyDescent="0.25">
      <c r="A307" s="5"/>
    </row>
    <row r="308" spans="1:1" x14ac:dyDescent="0.25">
      <c r="A308" s="5"/>
    </row>
    <row r="309" spans="1:1" x14ac:dyDescent="0.25">
      <c r="A309" s="5"/>
    </row>
    <row r="310" spans="1:1" x14ac:dyDescent="0.25">
      <c r="A310" s="5"/>
    </row>
    <row r="311" spans="1:1" x14ac:dyDescent="0.25">
      <c r="A311" s="5"/>
    </row>
    <row r="312" spans="1:1" x14ac:dyDescent="0.25">
      <c r="A312" s="5"/>
    </row>
    <row r="313" spans="1:1" x14ac:dyDescent="0.25">
      <c r="A313" s="5"/>
    </row>
    <row r="314" spans="1:1" x14ac:dyDescent="0.25">
      <c r="A314" s="5"/>
    </row>
    <row r="315" spans="1:1" x14ac:dyDescent="0.25">
      <c r="A315" s="5"/>
    </row>
    <row r="316" spans="1:1" x14ac:dyDescent="0.25">
      <c r="A316" s="5"/>
    </row>
    <row r="317" spans="1:1" x14ac:dyDescent="0.25">
      <c r="A317" s="5"/>
    </row>
    <row r="318" spans="1:1" x14ac:dyDescent="0.25">
      <c r="A318" s="5"/>
    </row>
    <row r="319" spans="1:1" x14ac:dyDescent="0.25">
      <c r="A319" s="5"/>
    </row>
    <row r="320" spans="1:1" x14ac:dyDescent="0.25">
      <c r="A320" s="5"/>
    </row>
    <row r="321" spans="1:1" x14ac:dyDescent="0.25">
      <c r="A321" s="5"/>
    </row>
    <row r="322" spans="1:1" x14ac:dyDescent="0.25">
      <c r="A322" s="5"/>
    </row>
    <row r="323" spans="1:1" x14ac:dyDescent="0.25">
      <c r="A323" s="5"/>
    </row>
    <row r="324" spans="1:1" x14ac:dyDescent="0.25">
      <c r="A324" s="5"/>
    </row>
    <row r="325" spans="1:1" x14ac:dyDescent="0.25">
      <c r="A325" s="5"/>
    </row>
    <row r="326" spans="1:1" x14ac:dyDescent="0.25">
      <c r="A326" s="5"/>
    </row>
    <row r="327" spans="1:1" x14ac:dyDescent="0.25">
      <c r="A327" s="5"/>
    </row>
    <row r="328" spans="1:1" x14ac:dyDescent="0.25">
      <c r="A328" s="5"/>
    </row>
    <row r="329" spans="1:1" x14ac:dyDescent="0.25">
      <c r="A329" s="5"/>
    </row>
    <row r="330" spans="1:1" x14ac:dyDescent="0.25">
      <c r="A330" s="5"/>
    </row>
    <row r="331" spans="1:1" x14ac:dyDescent="0.25">
      <c r="A331" s="5"/>
    </row>
    <row r="332" spans="1:1" x14ac:dyDescent="0.25">
      <c r="A332" s="5"/>
    </row>
    <row r="333" spans="1:1" x14ac:dyDescent="0.25">
      <c r="A333" s="5"/>
    </row>
    <row r="334" spans="1:1" x14ac:dyDescent="0.25">
      <c r="A334" s="5"/>
    </row>
    <row r="335" spans="1:1" x14ac:dyDescent="0.25">
      <c r="A335" s="5"/>
    </row>
    <row r="336" spans="1:1" x14ac:dyDescent="0.25">
      <c r="A336" s="5"/>
    </row>
    <row r="337" spans="1:1" x14ac:dyDescent="0.25">
      <c r="A337" s="5"/>
    </row>
    <row r="338" spans="1:1" x14ac:dyDescent="0.25">
      <c r="A338" s="5"/>
    </row>
    <row r="339" spans="1:1" x14ac:dyDescent="0.25">
      <c r="A339" s="5"/>
    </row>
    <row r="340" spans="1:1" x14ac:dyDescent="0.25">
      <c r="A340" s="5"/>
    </row>
    <row r="341" spans="1:1" x14ac:dyDescent="0.25">
      <c r="A341" s="5"/>
    </row>
    <row r="342" spans="1:1" x14ac:dyDescent="0.25">
      <c r="A342" s="5"/>
    </row>
    <row r="343" spans="1:1" x14ac:dyDescent="0.25">
      <c r="A343" s="5"/>
    </row>
    <row r="344" spans="1:1" x14ac:dyDescent="0.25">
      <c r="A344" s="5"/>
    </row>
    <row r="345" spans="1:1" x14ac:dyDescent="0.25">
      <c r="A345" s="5"/>
    </row>
    <row r="346" spans="1:1" x14ac:dyDescent="0.25">
      <c r="A346" s="5"/>
    </row>
    <row r="347" spans="1:1" x14ac:dyDescent="0.25">
      <c r="A347" s="5"/>
    </row>
    <row r="348" spans="1:1" x14ac:dyDescent="0.25">
      <c r="A348" s="5"/>
    </row>
    <row r="349" spans="1:1" x14ac:dyDescent="0.25">
      <c r="A349" s="5"/>
    </row>
    <row r="350" spans="1:1" x14ac:dyDescent="0.25">
      <c r="A350" s="5"/>
    </row>
    <row r="351" spans="1:1" x14ac:dyDescent="0.25">
      <c r="A351" s="5"/>
    </row>
    <row r="352" spans="1:1" x14ac:dyDescent="0.25">
      <c r="A352" s="5"/>
    </row>
    <row r="353" spans="1:1" x14ac:dyDescent="0.25">
      <c r="A353" s="5"/>
    </row>
    <row r="354" spans="1:1" x14ac:dyDescent="0.25">
      <c r="A354" s="5"/>
    </row>
    <row r="355" spans="1:1" x14ac:dyDescent="0.25">
      <c r="A355" s="5"/>
    </row>
    <row r="356" spans="1:1" x14ac:dyDescent="0.25">
      <c r="A356" s="5"/>
    </row>
    <row r="357" spans="1:1" x14ac:dyDescent="0.25">
      <c r="A357" s="5"/>
    </row>
    <row r="358" spans="1:1" x14ac:dyDescent="0.25">
      <c r="A358" s="5"/>
    </row>
    <row r="359" spans="1:1" x14ac:dyDescent="0.25">
      <c r="A359" s="5"/>
    </row>
    <row r="360" spans="1:1" x14ac:dyDescent="0.25">
      <c r="A360" s="5"/>
    </row>
    <row r="361" spans="1:1" x14ac:dyDescent="0.25">
      <c r="A361" s="5"/>
    </row>
    <row r="362" spans="1:1" x14ac:dyDescent="0.25">
      <c r="A362" s="5"/>
    </row>
    <row r="363" spans="1:1" x14ac:dyDescent="0.25">
      <c r="A363" s="5"/>
    </row>
    <row r="364" spans="1:1" x14ac:dyDescent="0.25">
      <c r="A364" s="5"/>
    </row>
    <row r="365" spans="1:1" x14ac:dyDescent="0.25">
      <c r="A365" s="5"/>
    </row>
    <row r="366" spans="1:1" x14ac:dyDescent="0.25">
      <c r="A366" s="5"/>
    </row>
    <row r="367" spans="1:1" x14ac:dyDescent="0.25">
      <c r="A367" s="5"/>
    </row>
    <row r="368" spans="1:1" x14ac:dyDescent="0.25">
      <c r="A368" s="5"/>
    </row>
    <row r="369" spans="1:1" x14ac:dyDescent="0.25">
      <c r="A369" s="5"/>
    </row>
    <row r="370" spans="1:1" x14ac:dyDescent="0.25">
      <c r="A370" s="5"/>
    </row>
    <row r="371" spans="1:1" x14ac:dyDescent="0.25">
      <c r="A371" s="5"/>
    </row>
    <row r="372" spans="1:1" x14ac:dyDescent="0.25">
      <c r="A372" s="5"/>
    </row>
    <row r="373" spans="1:1" x14ac:dyDescent="0.25">
      <c r="A373" s="5"/>
    </row>
    <row r="374" spans="1:1" x14ac:dyDescent="0.25">
      <c r="A374" s="5"/>
    </row>
    <row r="375" spans="1:1" x14ac:dyDescent="0.25">
      <c r="A375" s="5"/>
    </row>
    <row r="376" spans="1:1" x14ac:dyDescent="0.25">
      <c r="A376" s="5"/>
    </row>
    <row r="377" spans="1:1" x14ac:dyDescent="0.25">
      <c r="A377" s="5"/>
    </row>
    <row r="378" spans="1:1" x14ac:dyDescent="0.25">
      <c r="A378" s="5"/>
    </row>
    <row r="379" spans="1:1" x14ac:dyDescent="0.25">
      <c r="A379" s="5"/>
    </row>
    <row r="380" spans="1:1" x14ac:dyDescent="0.25">
      <c r="A380" s="5"/>
    </row>
    <row r="381" spans="1:1" x14ac:dyDescent="0.25">
      <c r="A381" s="5"/>
    </row>
    <row r="382" spans="1:1" x14ac:dyDescent="0.25">
      <c r="A382" s="5"/>
    </row>
    <row r="383" spans="1:1" x14ac:dyDescent="0.25">
      <c r="A383" s="5"/>
    </row>
    <row r="384" spans="1:1"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sheetData>
  <mergeCells count="4">
    <mergeCell ref="A54:Q54"/>
    <mergeCell ref="B6:Q6"/>
    <mergeCell ref="A8:Q8"/>
    <mergeCell ref="A31:Q31"/>
  </mergeCells>
  <phoneticPr fontId="18" type="noConversion"/>
  <hyperlinks>
    <hyperlink ref="A97" r:id="rId1" xr:uid="{0206E997-DACC-46D6-9125-BCA78EDB071B}"/>
  </hyperlinks>
  <pageMargins left="0.70866141732283472" right="0.70866141732283472" top="0.74803149606299213" bottom="0.41" header="0.31496062992125984" footer="0.31496062992125984"/>
  <pageSetup paperSize="9" scale="57" fitToHeight="0" orientation="landscape" r:id="rId2"/>
  <rowBreaks count="1" manualBreakCount="1">
    <brk id="50" max="16" man="1"/>
  </rowBreaks>
  <colBreaks count="1" manualBreakCount="1">
    <brk id="3" max="87"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352"/>
  <sheetViews>
    <sheetView showGridLines="0" zoomScaleNormal="100" workbookViewId="0">
      <pane ySplit="6" topLeftCell="A7" activePane="bottomLeft" state="frozen"/>
      <selection pane="bottomLeft" activeCell="A7" sqref="A7:N7"/>
    </sheetView>
  </sheetViews>
  <sheetFormatPr defaultColWidth="11.5703125" defaultRowHeight="15" x14ac:dyDescent="0.25"/>
  <cols>
    <col min="1" max="1" width="24.7109375" style="21" customWidth="1"/>
    <col min="2" max="8" width="12.7109375" style="21" customWidth="1"/>
    <col min="9" max="9" width="11.7109375" style="21" customWidth="1"/>
    <col min="10" max="13" width="12.7109375" style="21" customWidth="1"/>
    <col min="14" max="14" width="11.5703125" style="21" customWidth="1"/>
    <col min="15" max="231" width="11.5703125" style="21"/>
    <col min="232" max="232" width="51.5703125" style="21" customWidth="1"/>
    <col min="233" max="234" width="11.5703125" style="21"/>
    <col min="235" max="235" width="12" style="21" customWidth="1"/>
    <col min="236" max="487" width="11.5703125" style="21"/>
    <col min="488" max="488" width="51.5703125" style="21" customWidth="1"/>
    <col min="489" max="490" width="11.5703125" style="21"/>
    <col min="491" max="491" width="12" style="21" customWidth="1"/>
    <col min="492" max="743" width="11.5703125" style="21"/>
    <col min="744" max="744" width="51.5703125" style="21" customWidth="1"/>
    <col min="745" max="746" width="11.5703125" style="21"/>
    <col min="747" max="747" width="12" style="21" customWidth="1"/>
    <col min="748" max="999" width="11.5703125" style="21"/>
    <col min="1000" max="1000" width="51.5703125" style="21" customWidth="1"/>
    <col min="1001" max="1002" width="11.5703125" style="21"/>
    <col min="1003" max="1003" width="12" style="21" customWidth="1"/>
    <col min="1004" max="1255" width="11.5703125" style="21"/>
    <col min="1256" max="1256" width="51.5703125" style="21" customWidth="1"/>
    <col min="1257" max="1258" width="11.5703125" style="21"/>
    <col min="1259" max="1259" width="12" style="21" customWidth="1"/>
    <col min="1260" max="1511" width="11.5703125" style="21"/>
    <col min="1512" max="1512" width="51.5703125" style="21" customWidth="1"/>
    <col min="1513" max="1514" width="11.5703125" style="21"/>
    <col min="1515" max="1515" width="12" style="21" customWidth="1"/>
    <col min="1516" max="1767" width="11.5703125" style="21"/>
    <col min="1768" max="1768" width="51.5703125" style="21" customWidth="1"/>
    <col min="1769" max="1770" width="11.5703125" style="21"/>
    <col min="1771" max="1771" width="12" style="21" customWidth="1"/>
    <col min="1772" max="2023" width="11.5703125" style="21"/>
    <col min="2024" max="2024" width="51.5703125" style="21" customWidth="1"/>
    <col min="2025" max="2026" width="11.5703125" style="21"/>
    <col min="2027" max="2027" width="12" style="21" customWidth="1"/>
    <col min="2028" max="2279" width="11.5703125" style="21"/>
    <col min="2280" max="2280" width="51.5703125" style="21" customWidth="1"/>
    <col min="2281" max="2282" width="11.5703125" style="21"/>
    <col min="2283" max="2283" width="12" style="21" customWidth="1"/>
    <col min="2284" max="2535" width="11.5703125" style="21"/>
    <col min="2536" max="2536" width="51.5703125" style="21" customWidth="1"/>
    <col min="2537" max="2538" width="11.5703125" style="21"/>
    <col min="2539" max="2539" width="12" style="21" customWidth="1"/>
    <col min="2540" max="2791" width="11.5703125" style="21"/>
    <col min="2792" max="2792" width="51.5703125" style="21" customWidth="1"/>
    <col min="2793" max="2794" width="11.5703125" style="21"/>
    <col min="2795" max="2795" width="12" style="21" customWidth="1"/>
    <col min="2796" max="3047" width="11.5703125" style="21"/>
    <col min="3048" max="3048" width="51.5703125" style="21" customWidth="1"/>
    <col min="3049" max="3050" width="11.5703125" style="21"/>
    <col min="3051" max="3051" width="12" style="21" customWidth="1"/>
    <col min="3052" max="3303" width="11.5703125" style="21"/>
    <col min="3304" max="3304" width="51.5703125" style="21" customWidth="1"/>
    <col min="3305" max="3306" width="11.5703125" style="21"/>
    <col min="3307" max="3307" width="12" style="21" customWidth="1"/>
    <col min="3308" max="3559" width="11.5703125" style="21"/>
    <col min="3560" max="3560" width="51.5703125" style="21" customWidth="1"/>
    <col min="3561" max="3562" width="11.5703125" style="21"/>
    <col min="3563" max="3563" width="12" style="21" customWidth="1"/>
    <col min="3564" max="3815" width="11.5703125" style="21"/>
    <col min="3816" max="3816" width="51.5703125" style="21" customWidth="1"/>
    <col min="3817" max="3818" width="11.5703125" style="21"/>
    <col min="3819" max="3819" width="12" style="21" customWidth="1"/>
    <col min="3820" max="4071" width="11.5703125" style="21"/>
    <col min="4072" max="4072" width="51.5703125" style="21" customWidth="1"/>
    <col min="4073" max="4074" width="11.5703125" style="21"/>
    <col min="4075" max="4075" width="12" style="21" customWidth="1"/>
    <col min="4076" max="4327" width="11.5703125" style="21"/>
    <col min="4328" max="4328" width="51.5703125" style="21" customWidth="1"/>
    <col min="4329" max="4330" width="11.5703125" style="21"/>
    <col min="4331" max="4331" width="12" style="21" customWidth="1"/>
    <col min="4332" max="4583" width="11.5703125" style="21"/>
    <col min="4584" max="4584" width="51.5703125" style="21" customWidth="1"/>
    <col min="4585" max="4586" width="11.5703125" style="21"/>
    <col min="4587" max="4587" width="12" style="21" customWidth="1"/>
    <col min="4588" max="4839" width="11.5703125" style="21"/>
    <col min="4840" max="4840" width="51.5703125" style="21" customWidth="1"/>
    <col min="4841" max="4842" width="11.5703125" style="21"/>
    <col min="4843" max="4843" width="12" style="21" customWidth="1"/>
    <col min="4844" max="5095" width="11.5703125" style="21"/>
    <col min="5096" max="5096" width="51.5703125" style="21" customWidth="1"/>
    <col min="5097" max="5098" width="11.5703125" style="21"/>
    <col min="5099" max="5099" width="12" style="21" customWidth="1"/>
    <col min="5100" max="5351" width="11.5703125" style="21"/>
    <col min="5352" max="5352" width="51.5703125" style="21" customWidth="1"/>
    <col min="5353" max="5354" width="11.5703125" style="21"/>
    <col min="5355" max="5355" width="12" style="21" customWidth="1"/>
    <col min="5356" max="5607" width="11.5703125" style="21"/>
    <col min="5608" max="5608" width="51.5703125" style="21" customWidth="1"/>
    <col min="5609" max="5610" width="11.5703125" style="21"/>
    <col min="5611" max="5611" width="12" style="21" customWidth="1"/>
    <col min="5612" max="5863" width="11.5703125" style="21"/>
    <col min="5864" max="5864" width="51.5703125" style="21" customWidth="1"/>
    <col min="5865" max="5866" width="11.5703125" style="21"/>
    <col min="5867" max="5867" width="12" style="21" customWidth="1"/>
    <col min="5868" max="6119" width="11.5703125" style="21"/>
    <col min="6120" max="6120" width="51.5703125" style="21" customWidth="1"/>
    <col min="6121" max="6122" width="11.5703125" style="21"/>
    <col min="6123" max="6123" width="12" style="21" customWidth="1"/>
    <col min="6124" max="6375" width="11.5703125" style="21"/>
    <col min="6376" max="6376" width="51.5703125" style="21" customWidth="1"/>
    <col min="6377" max="6378" width="11.5703125" style="21"/>
    <col min="6379" max="6379" width="12" style="21" customWidth="1"/>
    <col min="6380" max="6631" width="11.5703125" style="21"/>
    <col min="6632" max="6632" width="51.5703125" style="21" customWidth="1"/>
    <col min="6633" max="6634" width="11.5703125" style="21"/>
    <col min="6635" max="6635" width="12" style="21" customWidth="1"/>
    <col min="6636" max="6887" width="11.5703125" style="21"/>
    <col min="6888" max="6888" width="51.5703125" style="21" customWidth="1"/>
    <col min="6889" max="6890" width="11.5703125" style="21"/>
    <col min="6891" max="6891" width="12" style="21" customWidth="1"/>
    <col min="6892" max="7143" width="11.5703125" style="21"/>
    <col min="7144" max="7144" width="51.5703125" style="21" customWidth="1"/>
    <col min="7145" max="7146" width="11.5703125" style="21"/>
    <col min="7147" max="7147" width="12" style="21" customWidth="1"/>
    <col min="7148" max="7399" width="11.5703125" style="21"/>
    <col min="7400" max="7400" width="51.5703125" style="21" customWidth="1"/>
    <col min="7401" max="7402" width="11.5703125" style="21"/>
    <col min="7403" max="7403" width="12" style="21" customWidth="1"/>
    <col min="7404" max="7655" width="11.5703125" style="21"/>
    <col min="7656" max="7656" width="51.5703125" style="21" customWidth="1"/>
    <col min="7657" max="7658" width="11.5703125" style="21"/>
    <col min="7659" max="7659" width="12" style="21" customWidth="1"/>
    <col min="7660" max="7911" width="11.5703125" style="21"/>
    <col min="7912" max="7912" width="51.5703125" style="21" customWidth="1"/>
    <col min="7913" max="7914" width="11.5703125" style="21"/>
    <col min="7915" max="7915" width="12" style="21" customWidth="1"/>
    <col min="7916" max="8167" width="11.5703125" style="21"/>
    <col min="8168" max="8168" width="51.5703125" style="21" customWidth="1"/>
    <col min="8169" max="8170" width="11.5703125" style="21"/>
    <col min="8171" max="8171" width="12" style="21" customWidth="1"/>
    <col min="8172" max="8423" width="11.5703125" style="21"/>
    <col min="8424" max="8424" width="51.5703125" style="21" customWidth="1"/>
    <col min="8425" max="8426" width="11.5703125" style="21"/>
    <col min="8427" max="8427" width="12" style="21" customWidth="1"/>
    <col min="8428" max="8679" width="11.5703125" style="21"/>
    <col min="8680" max="8680" width="51.5703125" style="21" customWidth="1"/>
    <col min="8681" max="8682" width="11.5703125" style="21"/>
    <col min="8683" max="8683" width="12" style="21" customWidth="1"/>
    <col min="8684" max="8935" width="11.5703125" style="21"/>
    <col min="8936" max="8936" width="51.5703125" style="21" customWidth="1"/>
    <col min="8937" max="8938" width="11.5703125" style="21"/>
    <col min="8939" max="8939" width="12" style="21" customWidth="1"/>
    <col min="8940" max="9191" width="11.5703125" style="21"/>
    <col min="9192" max="9192" width="51.5703125" style="21" customWidth="1"/>
    <col min="9193" max="9194" width="11.5703125" style="21"/>
    <col min="9195" max="9195" width="12" style="21" customWidth="1"/>
    <col min="9196" max="9447" width="11.5703125" style="21"/>
    <col min="9448" max="9448" width="51.5703125" style="21" customWidth="1"/>
    <col min="9449" max="9450" width="11.5703125" style="21"/>
    <col min="9451" max="9451" width="12" style="21" customWidth="1"/>
    <col min="9452" max="9703" width="11.5703125" style="21"/>
    <col min="9704" max="9704" width="51.5703125" style="21" customWidth="1"/>
    <col min="9705" max="9706" width="11.5703125" style="21"/>
    <col min="9707" max="9707" width="12" style="21" customWidth="1"/>
    <col min="9708" max="9959" width="11.5703125" style="21"/>
    <col min="9960" max="9960" width="51.5703125" style="21" customWidth="1"/>
    <col min="9961" max="9962" width="11.5703125" style="21"/>
    <col min="9963" max="9963" width="12" style="21" customWidth="1"/>
    <col min="9964" max="10215" width="11.5703125" style="21"/>
    <col min="10216" max="10216" width="51.5703125" style="21" customWidth="1"/>
    <col min="10217" max="10218" width="11.5703125" style="21"/>
    <col min="10219" max="10219" width="12" style="21" customWidth="1"/>
    <col min="10220" max="10471" width="11.5703125" style="21"/>
    <col min="10472" max="10472" width="51.5703125" style="21" customWidth="1"/>
    <col min="10473" max="10474" width="11.5703125" style="21"/>
    <col min="10475" max="10475" width="12" style="21" customWidth="1"/>
    <col min="10476" max="10727" width="11.5703125" style="21"/>
    <col min="10728" max="10728" width="51.5703125" style="21" customWidth="1"/>
    <col min="10729" max="10730" width="11.5703125" style="21"/>
    <col min="10731" max="10731" width="12" style="21" customWidth="1"/>
    <col min="10732" max="10983" width="11.5703125" style="21"/>
    <col min="10984" max="10984" width="51.5703125" style="21" customWidth="1"/>
    <col min="10985" max="10986" width="11.5703125" style="21"/>
    <col min="10987" max="10987" width="12" style="21" customWidth="1"/>
    <col min="10988" max="11239" width="11.5703125" style="21"/>
    <col min="11240" max="11240" width="51.5703125" style="21" customWidth="1"/>
    <col min="11241" max="11242" width="11.5703125" style="21"/>
    <col min="11243" max="11243" width="12" style="21" customWidth="1"/>
    <col min="11244" max="11495" width="11.5703125" style="21"/>
    <col min="11496" max="11496" width="51.5703125" style="21" customWidth="1"/>
    <col min="11497" max="11498" width="11.5703125" style="21"/>
    <col min="11499" max="11499" width="12" style="21" customWidth="1"/>
    <col min="11500" max="11751" width="11.5703125" style="21"/>
    <col min="11752" max="11752" width="51.5703125" style="21" customWidth="1"/>
    <col min="11753" max="11754" width="11.5703125" style="21"/>
    <col min="11755" max="11755" width="12" style="21" customWidth="1"/>
    <col min="11756" max="12007" width="11.5703125" style="21"/>
    <col min="12008" max="12008" width="51.5703125" style="21" customWidth="1"/>
    <col min="12009" max="12010" width="11.5703125" style="21"/>
    <col min="12011" max="12011" width="12" style="21" customWidth="1"/>
    <col min="12012" max="12263" width="11.5703125" style="21"/>
    <col min="12264" max="12264" width="51.5703125" style="21" customWidth="1"/>
    <col min="12265" max="12266" width="11.5703125" style="21"/>
    <col min="12267" max="12267" width="12" style="21" customWidth="1"/>
    <col min="12268" max="12519" width="11.5703125" style="21"/>
    <col min="12520" max="12520" width="51.5703125" style="21" customWidth="1"/>
    <col min="12521" max="12522" width="11.5703125" style="21"/>
    <col min="12523" max="12523" width="12" style="21" customWidth="1"/>
    <col min="12524" max="12775" width="11.5703125" style="21"/>
    <col min="12776" max="12776" width="51.5703125" style="21" customWidth="1"/>
    <col min="12777" max="12778" width="11.5703125" style="21"/>
    <col min="12779" max="12779" width="12" style="21" customWidth="1"/>
    <col min="12780" max="13031" width="11.5703125" style="21"/>
    <col min="13032" max="13032" width="51.5703125" style="21" customWidth="1"/>
    <col min="13033" max="13034" width="11.5703125" style="21"/>
    <col min="13035" max="13035" width="12" style="21" customWidth="1"/>
    <col min="13036" max="13287" width="11.5703125" style="21"/>
    <col min="13288" max="13288" width="51.5703125" style="21" customWidth="1"/>
    <col min="13289" max="13290" width="11.5703125" style="21"/>
    <col min="13291" max="13291" width="12" style="21" customWidth="1"/>
    <col min="13292" max="13543" width="11.5703125" style="21"/>
    <col min="13544" max="13544" width="51.5703125" style="21" customWidth="1"/>
    <col min="13545" max="13546" width="11.5703125" style="21"/>
    <col min="13547" max="13547" width="12" style="21" customWidth="1"/>
    <col min="13548" max="13799" width="11.5703125" style="21"/>
    <col min="13800" max="13800" width="51.5703125" style="21" customWidth="1"/>
    <col min="13801" max="13802" width="11.5703125" style="21"/>
    <col min="13803" max="13803" width="12" style="21" customWidth="1"/>
    <col min="13804" max="14055" width="11.5703125" style="21"/>
    <col min="14056" max="14056" width="51.5703125" style="21" customWidth="1"/>
    <col min="14057" max="14058" width="11.5703125" style="21"/>
    <col min="14059" max="14059" width="12" style="21" customWidth="1"/>
    <col min="14060" max="14311" width="11.5703125" style="21"/>
    <col min="14312" max="14312" width="51.5703125" style="21" customWidth="1"/>
    <col min="14313" max="14314" width="11.5703125" style="21"/>
    <col min="14315" max="14315" width="12" style="21" customWidth="1"/>
    <col min="14316" max="14567" width="11.5703125" style="21"/>
    <col min="14568" max="14568" width="51.5703125" style="21" customWidth="1"/>
    <col min="14569" max="14570" width="11.5703125" style="21"/>
    <col min="14571" max="14571" width="12" style="21" customWidth="1"/>
    <col min="14572" max="14823" width="11.5703125" style="21"/>
    <col min="14824" max="14824" width="51.5703125" style="21" customWidth="1"/>
    <col min="14825" max="14826" width="11.5703125" style="21"/>
    <col min="14827" max="14827" width="12" style="21" customWidth="1"/>
    <col min="14828" max="15079" width="11.5703125" style="21"/>
    <col min="15080" max="15080" width="51.5703125" style="21" customWidth="1"/>
    <col min="15081" max="15082" width="11.5703125" style="21"/>
    <col min="15083" max="15083" width="12" style="21" customWidth="1"/>
    <col min="15084" max="15335" width="11.5703125" style="21"/>
    <col min="15336" max="15336" width="51.5703125" style="21" customWidth="1"/>
    <col min="15337" max="15338" width="11.5703125" style="21"/>
    <col min="15339" max="15339" width="12" style="21" customWidth="1"/>
    <col min="15340" max="15591" width="11.5703125" style="21"/>
    <col min="15592" max="15592" width="51.5703125" style="21" customWidth="1"/>
    <col min="15593" max="15594" width="11.5703125" style="21"/>
    <col min="15595" max="15595" width="12" style="21" customWidth="1"/>
    <col min="15596" max="15847" width="11.5703125" style="21"/>
    <col min="15848" max="15848" width="51.5703125" style="21" customWidth="1"/>
    <col min="15849" max="15850" width="11.5703125" style="21"/>
    <col min="15851" max="15851" width="12" style="21" customWidth="1"/>
    <col min="15852" max="16103" width="11.5703125" style="21"/>
    <col min="16104" max="16104" width="51.5703125" style="21" customWidth="1"/>
    <col min="16105" max="16106" width="11.5703125" style="21"/>
    <col min="16107" max="16107" width="12" style="21" customWidth="1"/>
    <col min="16108" max="16384" width="11.5703125" style="21"/>
  </cols>
  <sheetData>
    <row r="1" spans="1:33" s="22" customFormat="1" ht="75" customHeight="1" x14ac:dyDescent="0.25">
      <c r="A1" s="224"/>
      <c r="B1" s="224"/>
      <c r="C1" s="224"/>
      <c r="D1" s="224"/>
      <c r="E1" s="224"/>
      <c r="F1" s="224"/>
      <c r="G1" s="224"/>
      <c r="H1" s="224"/>
      <c r="I1" s="224"/>
      <c r="J1" s="224"/>
      <c r="K1" s="224"/>
      <c r="L1" s="224"/>
      <c r="M1" s="224"/>
      <c r="N1" s="224"/>
    </row>
    <row r="2" spans="1:33" s="22" customFormat="1" ht="15" customHeight="1" x14ac:dyDescent="0.25">
      <c r="A2" s="212" t="str">
        <f>+[1]Contents!A2</f>
        <v>Statistics about corporate insolvency in Australia</v>
      </c>
      <c r="B2" s="212"/>
      <c r="C2" s="212"/>
      <c r="D2" s="212"/>
      <c r="E2" s="212"/>
      <c r="F2" s="212"/>
      <c r="G2" s="212"/>
      <c r="H2" s="212"/>
      <c r="I2" s="212"/>
      <c r="J2" s="212"/>
      <c r="K2" s="212"/>
      <c r="L2" s="212"/>
      <c r="M2" s="212"/>
      <c r="N2" s="212"/>
    </row>
    <row r="3" spans="1:33" s="22" customFormat="1" ht="24.95" customHeight="1" x14ac:dyDescent="0.25">
      <c r="A3" s="213" t="str">
        <f>Contents!A3</f>
        <v>Released: December 2025</v>
      </c>
      <c r="B3" s="213"/>
      <c r="C3" s="213"/>
      <c r="D3" s="213"/>
      <c r="E3" s="213"/>
      <c r="F3" s="213"/>
      <c r="G3" s="213"/>
      <c r="H3" s="213"/>
      <c r="I3" s="213"/>
      <c r="J3" s="213"/>
      <c r="K3" s="213"/>
      <c r="L3" s="213"/>
      <c r="M3" s="213"/>
      <c r="N3" s="213"/>
    </row>
    <row r="4" spans="1:33" s="22" customFormat="1" x14ac:dyDescent="0.25">
      <c r="A4" s="211" t="s">
        <v>10</v>
      </c>
      <c r="B4" s="211"/>
      <c r="C4" s="211"/>
      <c r="D4" s="211"/>
      <c r="E4" s="211"/>
      <c r="F4" s="211"/>
      <c r="G4" s="211"/>
      <c r="H4" s="211"/>
      <c r="I4" s="211"/>
      <c r="J4" s="211"/>
      <c r="K4" s="211"/>
      <c r="L4" s="211"/>
      <c r="M4" s="211"/>
      <c r="N4" s="211"/>
    </row>
    <row r="5" spans="1:33" s="22" customFormat="1" ht="15" customHeight="1" x14ac:dyDescent="0.25">
      <c r="A5" s="2"/>
      <c r="B5" s="229" t="s">
        <v>199</v>
      </c>
      <c r="C5" s="229"/>
      <c r="D5" s="229"/>
      <c r="E5" s="229"/>
      <c r="F5" s="229"/>
      <c r="G5" s="229"/>
      <c r="H5" s="229"/>
      <c r="I5" s="229"/>
      <c r="J5" s="229"/>
      <c r="K5" s="229"/>
      <c r="L5" s="229"/>
      <c r="M5" s="229"/>
      <c r="N5" s="229"/>
    </row>
    <row r="6" spans="1:33" s="22" customFormat="1" ht="25.5" customHeight="1" x14ac:dyDescent="0.25">
      <c r="A6" s="86" t="s">
        <v>44</v>
      </c>
      <c r="B6" s="9" t="s">
        <v>182</v>
      </c>
      <c r="C6" s="9" t="s">
        <v>184</v>
      </c>
      <c r="D6" s="9" t="s">
        <v>185</v>
      </c>
      <c r="E6" s="9" t="s">
        <v>186</v>
      </c>
      <c r="F6" s="9" t="s">
        <v>187</v>
      </c>
      <c r="G6" s="9" t="s">
        <v>188</v>
      </c>
      <c r="H6" s="9" t="s">
        <v>189</v>
      </c>
      <c r="I6" s="133" t="s">
        <v>200</v>
      </c>
      <c r="J6" s="9" t="s">
        <v>201</v>
      </c>
      <c r="K6" s="9" t="s">
        <v>202</v>
      </c>
      <c r="L6" s="9" t="s">
        <v>203</v>
      </c>
      <c r="M6" s="9" t="s">
        <v>196</v>
      </c>
      <c r="N6" s="47" t="s">
        <v>94</v>
      </c>
      <c r="O6" s="9"/>
      <c r="P6" s="9"/>
      <c r="Q6" s="9"/>
      <c r="R6" s="9"/>
      <c r="S6" s="9"/>
      <c r="T6" s="9"/>
      <c r="U6" s="9"/>
      <c r="V6" s="9"/>
      <c r="W6" s="9"/>
      <c r="X6" s="9"/>
      <c r="Y6" s="9"/>
      <c r="Z6" s="9"/>
      <c r="AA6" s="9"/>
      <c r="AB6" s="9"/>
      <c r="AC6" s="9"/>
      <c r="AD6" s="9"/>
      <c r="AE6" s="9"/>
      <c r="AF6" s="9"/>
      <c r="AG6" s="9"/>
    </row>
    <row r="7" spans="1:33" s="22" customFormat="1" x14ac:dyDescent="0.25">
      <c r="A7" s="215" t="s">
        <v>55</v>
      </c>
      <c r="B7" s="215"/>
      <c r="C7" s="215"/>
      <c r="D7" s="215"/>
      <c r="E7" s="215"/>
      <c r="F7" s="215"/>
      <c r="G7" s="215"/>
      <c r="H7" s="215"/>
      <c r="I7" s="215"/>
      <c r="J7" s="215"/>
      <c r="K7" s="215"/>
      <c r="L7" s="215"/>
      <c r="M7" s="215"/>
      <c r="N7" s="215"/>
      <c r="O7" s="9"/>
      <c r="P7" s="9"/>
      <c r="Q7" s="9"/>
      <c r="R7" s="9"/>
      <c r="S7" s="9"/>
      <c r="T7" s="9"/>
      <c r="U7" s="9"/>
      <c r="V7" s="9"/>
      <c r="W7" s="9"/>
      <c r="X7" s="9"/>
      <c r="Y7" s="9"/>
      <c r="Z7" s="9"/>
      <c r="AA7" s="9"/>
      <c r="AB7" s="9"/>
      <c r="AC7" s="9"/>
      <c r="AD7" s="9"/>
      <c r="AE7" s="9"/>
      <c r="AF7" s="9"/>
      <c r="AG7" s="9"/>
    </row>
    <row r="8" spans="1:33" s="22" customFormat="1" x14ac:dyDescent="0.25">
      <c r="A8" s="64" t="s">
        <v>56</v>
      </c>
      <c r="B8" s="64"/>
      <c r="C8" s="64"/>
      <c r="D8" s="64"/>
      <c r="E8" s="64"/>
      <c r="F8" s="64"/>
      <c r="G8" s="64"/>
      <c r="H8" s="64"/>
      <c r="I8" s="10">
        <v>2516</v>
      </c>
      <c r="J8" s="10">
        <v>1385</v>
      </c>
      <c r="K8" s="10">
        <v>581</v>
      </c>
      <c r="L8" s="10">
        <v>98</v>
      </c>
      <c r="M8" s="10">
        <v>68</v>
      </c>
      <c r="N8" s="11">
        <v>4648</v>
      </c>
      <c r="O8" s="10"/>
      <c r="P8" s="10"/>
      <c r="Q8" s="10"/>
      <c r="R8" s="10"/>
      <c r="S8" s="10"/>
      <c r="T8" s="10"/>
      <c r="U8" s="10"/>
      <c r="V8" s="10"/>
      <c r="W8" s="10"/>
      <c r="X8" s="10"/>
      <c r="Y8" s="10"/>
      <c r="Z8" s="10"/>
      <c r="AA8" s="10"/>
      <c r="AB8" s="10"/>
      <c r="AC8" s="10"/>
      <c r="AD8" s="10"/>
      <c r="AE8" s="10"/>
      <c r="AF8" s="10"/>
      <c r="AG8" s="10"/>
    </row>
    <row r="9" spans="1:33" s="22" customFormat="1" x14ac:dyDescent="0.25">
      <c r="A9" s="64" t="s">
        <v>61</v>
      </c>
      <c r="B9" s="64"/>
      <c r="C9" s="64"/>
      <c r="D9" s="64"/>
      <c r="E9" s="64"/>
      <c r="F9" s="64"/>
      <c r="G9" s="64"/>
      <c r="H9" s="64"/>
      <c r="I9" s="10">
        <v>3192</v>
      </c>
      <c r="J9" s="10">
        <v>1678</v>
      </c>
      <c r="K9" s="10">
        <v>693</v>
      </c>
      <c r="L9" s="10">
        <v>117</v>
      </c>
      <c r="M9" s="10">
        <v>105</v>
      </c>
      <c r="N9" s="11">
        <v>5785</v>
      </c>
      <c r="O9" s="10"/>
      <c r="P9" s="10"/>
      <c r="Q9" s="10"/>
      <c r="R9" s="10"/>
      <c r="S9" s="10"/>
      <c r="T9" s="10"/>
      <c r="U9" s="10"/>
      <c r="V9" s="10"/>
      <c r="W9" s="10"/>
      <c r="X9" s="10"/>
      <c r="Y9" s="10"/>
      <c r="Z9" s="10"/>
      <c r="AA9" s="10"/>
      <c r="AB9" s="10"/>
      <c r="AC9" s="10"/>
      <c r="AD9" s="10"/>
      <c r="AE9" s="10"/>
      <c r="AF9" s="10"/>
      <c r="AG9" s="10"/>
    </row>
    <row r="10" spans="1:33" s="22" customFormat="1" x14ac:dyDescent="0.25">
      <c r="A10" s="64" t="s">
        <v>62</v>
      </c>
      <c r="B10" s="64"/>
      <c r="C10" s="64"/>
      <c r="D10" s="64"/>
      <c r="E10" s="64"/>
      <c r="F10" s="64"/>
      <c r="G10" s="64"/>
      <c r="H10" s="64"/>
      <c r="I10" s="10">
        <v>3809</v>
      </c>
      <c r="J10" s="10">
        <v>1963</v>
      </c>
      <c r="K10" s="10">
        <v>870</v>
      </c>
      <c r="L10" s="10">
        <v>113</v>
      </c>
      <c r="M10" s="10">
        <v>110</v>
      </c>
      <c r="N10" s="11">
        <v>6865</v>
      </c>
      <c r="O10" s="10"/>
      <c r="P10" s="10"/>
      <c r="Q10" s="10"/>
      <c r="R10" s="10"/>
      <c r="S10" s="10"/>
      <c r="T10" s="10"/>
      <c r="U10" s="10"/>
      <c r="V10" s="10"/>
      <c r="W10" s="10"/>
      <c r="X10" s="10"/>
      <c r="Y10" s="10"/>
      <c r="Z10" s="10"/>
      <c r="AA10" s="10"/>
      <c r="AB10" s="10"/>
      <c r="AC10" s="10"/>
      <c r="AD10" s="10"/>
      <c r="AE10" s="10"/>
      <c r="AF10" s="10"/>
      <c r="AG10" s="10"/>
    </row>
    <row r="11" spans="1:33" s="22" customFormat="1" x14ac:dyDescent="0.25">
      <c r="A11" s="64" t="s">
        <v>63</v>
      </c>
      <c r="B11" s="64"/>
      <c r="C11" s="64"/>
      <c r="D11" s="64"/>
      <c r="E11" s="64"/>
      <c r="F11" s="64"/>
      <c r="G11" s="64"/>
      <c r="H11" s="64"/>
      <c r="I11" s="10">
        <v>3786</v>
      </c>
      <c r="J11" s="10">
        <v>2041</v>
      </c>
      <c r="K11" s="10">
        <v>866</v>
      </c>
      <c r="L11" s="10">
        <v>142</v>
      </c>
      <c r="M11" s="10">
        <v>98</v>
      </c>
      <c r="N11" s="11">
        <v>6933</v>
      </c>
      <c r="O11" s="10"/>
      <c r="P11" s="10"/>
      <c r="Q11" s="10"/>
      <c r="R11" s="10"/>
      <c r="S11" s="10"/>
      <c r="T11" s="10"/>
      <c r="U11" s="10"/>
      <c r="V11" s="10"/>
      <c r="W11" s="10"/>
      <c r="X11" s="10"/>
      <c r="Y11" s="10"/>
      <c r="Z11" s="10"/>
      <c r="AA11" s="10"/>
      <c r="AB11" s="10"/>
      <c r="AC11" s="10"/>
      <c r="AD11" s="10"/>
      <c r="AE11" s="10"/>
      <c r="AF11" s="10"/>
      <c r="AG11" s="10"/>
    </row>
    <row r="12" spans="1:33" s="22" customFormat="1" x14ac:dyDescent="0.25">
      <c r="A12" s="64" t="s">
        <v>64</v>
      </c>
      <c r="B12" s="64"/>
      <c r="C12" s="64"/>
      <c r="D12" s="64"/>
      <c r="E12" s="64"/>
      <c r="F12" s="64"/>
      <c r="G12" s="64"/>
      <c r="H12" s="64"/>
      <c r="I12" s="10">
        <v>4025</v>
      </c>
      <c r="J12" s="10">
        <v>2205</v>
      </c>
      <c r="K12" s="10">
        <v>1051</v>
      </c>
      <c r="L12" s="10">
        <v>174</v>
      </c>
      <c r="M12" s="10">
        <v>278</v>
      </c>
      <c r="N12" s="11">
        <v>7733</v>
      </c>
      <c r="O12" s="10"/>
      <c r="P12" s="10"/>
      <c r="Q12" s="10"/>
      <c r="R12" s="10"/>
      <c r="S12" s="10"/>
      <c r="T12" s="10"/>
      <c r="U12" s="10"/>
      <c r="V12" s="10"/>
      <c r="W12" s="10"/>
      <c r="X12" s="10"/>
      <c r="Y12" s="10"/>
      <c r="Z12" s="10"/>
      <c r="AA12" s="10"/>
      <c r="AB12" s="10"/>
      <c r="AC12" s="10"/>
      <c r="AD12" s="10"/>
      <c r="AE12" s="10"/>
      <c r="AF12" s="10"/>
      <c r="AG12" s="10"/>
    </row>
    <row r="13" spans="1:33" s="22" customFormat="1" x14ac:dyDescent="0.25">
      <c r="A13" s="64" t="s">
        <v>65</v>
      </c>
      <c r="B13" s="64"/>
      <c r="C13" s="64"/>
      <c r="D13" s="64"/>
      <c r="E13" s="64"/>
      <c r="F13" s="64"/>
      <c r="G13" s="64"/>
      <c r="H13" s="64"/>
      <c r="I13" s="10">
        <v>3616</v>
      </c>
      <c r="J13" s="10">
        <v>2354</v>
      </c>
      <c r="K13" s="10">
        <v>1334</v>
      </c>
      <c r="L13" s="10">
        <v>264</v>
      </c>
      <c r="M13" s="10">
        <v>335</v>
      </c>
      <c r="N13" s="11">
        <v>7903</v>
      </c>
      <c r="O13" s="10"/>
      <c r="P13" s="10"/>
      <c r="Q13" s="10"/>
      <c r="R13" s="10"/>
      <c r="S13" s="10"/>
      <c r="T13" s="10"/>
      <c r="U13" s="10"/>
      <c r="V13" s="10"/>
      <c r="W13" s="10"/>
      <c r="X13" s="10"/>
      <c r="Y13" s="10"/>
      <c r="Z13" s="10"/>
      <c r="AA13" s="10"/>
      <c r="AB13" s="10"/>
      <c r="AC13" s="10"/>
      <c r="AD13" s="10"/>
      <c r="AE13" s="10"/>
      <c r="AF13" s="10"/>
      <c r="AG13" s="10"/>
    </row>
    <row r="14" spans="1:33" s="22" customFormat="1" x14ac:dyDescent="0.25">
      <c r="A14" s="64" t="s">
        <v>66</v>
      </c>
      <c r="B14" s="64"/>
      <c r="C14" s="64"/>
      <c r="D14" s="64"/>
      <c r="E14" s="64"/>
      <c r="F14" s="64"/>
      <c r="G14" s="64"/>
      <c r="H14" s="64"/>
      <c r="I14" s="10">
        <v>3580</v>
      </c>
      <c r="J14" s="10">
        <v>2592</v>
      </c>
      <c r="K14" s="10">
        <v>1338</v>
      </c>
      <c r="L14" s="10">
        <v>223</v>
      </c>
      <c r="M14" s="10">
        <v>321</v>
      </c>
      <c r="N14" s="11">
        <f>SUM(B14:M14)</f>
        <v>8054</v>
      </c>
      <c r="O14" s="10"/>
      <c r="P14" s="10"/>
      <c r="Q14" s="10"/>
      <c r="R14" s="10"/>
      <c r="S14" s="10"/>
      <c r="T14" s="10"/>
      <c r="U14" s="10"/>
      <c r="V14" s="10"/>
      <c r="W14" s="10"/>
      <c r="X14" s="10"/>
      <c r="Y14" s="10"/>
      <c r="Z14" s="10"/>
      <c r="AA14" s="10"/>
      <c r="AB14" s="10"/>
      <c r="AC14" s="10"/>
      <c r="AD14" s="10"/>
      <c r="AE14" s="10"/>
      <c r="AF14" s="10"/>
      <c r="AG14" s="10"/>
    </row>
    <row r="15" spans="1:33" s="22" customFormat="1" x14ac:dyDescent="0.25">
      <c r="A15" s="64" t="s">
        <v>69</v>
      </c>
      <c r="B15" s="64"/>
      <c r="C15" s="64"/>
      <c r="D15" s="64"/>
      <c r="E15" s="64"/>
      <c r="F15" s="64"/>
      <c r="G15" s="64"/>
      <c r="H15" s="64"/>
      <c r="I15" s="10">
        <v>4227</v>
      </c>
      <c r="J15" s="10">
        <v>3357</v>
      </c>
      <c r="K15" s="10">
        <v>1844</v>
      </c>
      <c r="L15" s="10">
        <v>278</v>
      </c>
      <c r="M15" s="10">
        <v>368</v>
      </c>
      <c r="N15" s="11">
        <f t="shared" ref="N15:N29" si="0">SUM(B15:M15)</f>
        <v>10074</v>
      </c>
      <c r="O15" s="10"/>
      <c r="P15" s="10"/>
      <c r="Q15" s="10"/>
      <c r="R15" s="10"/>
      <c r="S15" s="10"/>
      <c r="T15" s="10"/>
      <c r="U15" s="10"/>
      <c r="V15" s="10"/>
      <c r="W15" s="10"/>
      <c r="X15" s="10"/>
      <c r="Y15" s="10"/>
      <c r="Z15" s="10"/>
      <c r="AA15" s="10"/>
      <c r="AB15" s="10"/>
      <c r="AC15" s="10"/>
      <c r="AD15" s="10"/>
      <c r="AE15" s="10"/>
      <c r="AF15" s="10"/>
      <c r="AG15" s="10"/>
    </row>
    <row r="16" spans="1:33" s="22" customFormat="1" x14ac:dyDescent="0.25">
      <c r="A16" s="64" t="s">
        <v>70</v>
      </c>
      <c r="B16" s="64"/>
      <c r="C16" s="64"/>
      <c r="D16" s="64"/>
      <c r="E16" s="64"/>
      <c r="F16" s="64"/>
      <c r="G16" s="64"/>
      <c r="H16" s="64"/>
      <c r="I16" s="10">
        <v>4015</v>
      </c>
      <c r="J16" s="10">
        <v>3015</v>
      </c>
      <c r="K16" s="10">
        <v>1519</v>
      </c>
      <c r="L16" s="10">
        <v>240</v>
      </c>
      <c r="M16" s="10">
        <v>465</v>
      </c>
      <c r="N16" s="11">
        <f t="shared" si="0"/>
        <v>9254</v>
      </c>
      <c r="O16" s="10"/>
      <c r="P16" s="10"/>
      <c r="Q16" s="10"/>
      <c r="R16" s="10"/>
      <c r="S16" s="10"/>
      <c r="T16" s="10"/>
      <c r="U16" s="10"/>
      <c r="V16" s="10"/>
      <c r="W16" s="10"/>
      <c r="X16" s="10"/>
      <c r="Y16" s="10"/>
      <c r="Z16" s="10"/>
      <c r="AA16" s="10"/>
      <c r="AB16" s="10"/>
      <c r="AC16" s="10"/>
      <c r="AD16" s="10"/>
      <c r="AE16" s="10"/>
      <c r="AF16" s="10"/>
      <c r="AG16" s="10"/>
    </row>
    <row r="17" spans="1:33" s="22" customFormat="1" x14ac:dyDescent="0.25">
      <c r="A17" s="64" t="s">
        <v>71</v>
      </c>
      <c r="B17" s="64"/>
      <c r="C17" s="64"/>
      <c r="D17" s="64"/>
      <c r="E17" s="64"/>
      <c r="F17" s="64"/>
      <c r="G17" s="64"/>
      <c r="H17" s="64"/>
      <c r="I17" s="10">
        <v>4093</v>
      </c>
      <c r="J17" s="10">
        <v>3128</v>
      </c>
      <c r="K17" s="10">
        <v>1618</v>
      </c>
      <c r="L17" s="10">
        <v>277</v>
      </c>
      <c r="M17" s="10">
        <v>343</v>
      </c>
      <c r="N17" s="11">
        <f t="shared" si="0"/>
        <v>9459</v>
      </c>
      <c r="O17" s="10"/>
      <c r="P17" s="10"/>
      <c r="Q17" s="10"/>
      <c r="R17" s="10"/>
      <c r="S17" s="10"/>
      <c r="T17" s="10"/>
      <c r="U17" s="10"/>
      <c r="V17" s="10"/>
      <c r="W17" s="10"/>
      <c r="X17" s="10"/>
      <c r="Y17" s="10"/>
      <c r="Z17" s="10"/>
      <c r="AA17" s="10"/>
      <c r="AB17" s="10"/>
      <c r="AC17" s="10"/>
      <c r="AD17" s="10"/>
      <c r="AE17" s="10"/>
      <c r="AF17" s="10"/>
      <c r="AG17" s="10"/>
    </row>
    <row r="18" spans="1:33" s="22" customFormat="1" x14ac:dyDescent="0.25">
      <c r="A18" s="64" t="s">
        <v>72</v>
      </c>
      <c r="B18" s="64"/>
      <c r="C18" s="64"/>
      <c r="D18" s="64"/>
      <c r="E18" s="64"/>
      <c r="F18" s="64"/>
      <c r="G18" s="64"/>
      <c r="H18" s="64"/>
      <c r="I18" s="10">
        <v>3446</v>
      </c>
      <c r="J18" s="10">
        <v>2894</v>
      </c>
      <c r="K18" s="10">
        <v>1485</v>
      </c>
      <c r="L18" s="10">
        <v>254</v>
      </c>
      <c r="M18" s="10">
        <v>275</v>
      </c>
      <c r="N18" s="11">
        <f t="shared" si="0"/>
        <v>8354</v>
      </c>
      <c r="O18" s="10"/>
      <c r="P18" s="10"/>
      <c r="Q18" s="10"/>
      <c r="R18" s="10"/>
      <c r="S18" s="10"/>
      <c r="T18" s="10"/>
      <c r="U18" s="10"/>
      <c r="V18" s="10"/>
      <c r="W18" s="10"/>
      <c r="X18" s="10"/>
      <c r="Y18" s="10"/>
      <c r="Z18" s="10"/>
      <c r="AA18" s="10"/>
      <c r="AB18" s="10"/>
      <c r="AC18" s="10"/>
      <c r="AD18" s="10"/>
      <c r="AE18" s="10"/>
      <c r="AF18" s="10"/>
      <c r="AG18" s="10"/>
    </row>
    <row r="19" spans="1:33" s="22" customFormat="1" x14ac:dyDescent="0.25">
      <c r="A19" s="64" t="s">
        <v>73</v>
      </c>
      <c r="B19" s="64"/>
      <c r="C19" s="64"/>
      <c r="D19" s="64"/>
      <c r="E19" s="64"/>
      <c r="F19" s="64"/>
      <c r="G19" s="64"/>
      <c r="H19" s="64"/>
      <c r="I19" s="10">
        <v>4375</v>
      </c>
      <c r="J19" s="10">
        <v>3122</v>
      </c>
      <c r="K19" s="10">
        <v>1484</v>
      </c>
      <c r="L19" s="10">
        <v>220</v>
      </c>
      <c r="M19" s="10">
        <v>264</v>
      </c>
      <c r="N19" s="11">
        <f t="shared" si="0"/>
        <v>9465</v>
      </c>
      <c r="O19" s="10"/>
      <c r="P19" s="10"/>
      <c r="Q19" s="10"/>
      <c r="R19" s="10"/>
      <c r="S19" s="10"/>
      <c r="T19" s="10"/>
      <c r="U19" s="10"/>
      <c r="V19" s="10"/>
      <c r="W19" s="10"/>
      <c r="X19" s="10"/>
      <c r="Y19" s="10"/>
      <c r="Z19" s="10"/>
      <c r="AA19" s="10"/>
      <c r="AB19" s="10"/>
      <c r="AC19" s="10"/>
      <c r="AD19" s="10"/>
      <c r="AE19" s="10"/>
      <c r="AF19" s="10"/>
      <c r="AG19" s="10"/>
    </row>
    <row r="20" spans="1:33" s="22" customFormat="1" x14ac:dyDescent="0.25">
      <c r="A20" s="64" t="s">
        <v>74</v>
      </c>
      <c r="B20" s="64"/>
      <c r="C20" s="64"/>
      <c r="D20" s="64"/>
      <c r="E20" s="64"/>
      <c r="F20" s="64"/>
      <c r="G20" s="64"/>
      <c r="H20" s="64"/>
      <c r="I20" s="10">
        <v>3314</v>
      </c>
      <c r="J20" s="10">
        <v>2577</v>
      </c>
      <c r="K20" s="10">
        <v>1341</v>
      </c>
      <c r="L20" s="10">
        <v>225</v>
      </c>
      <c r="M20" s="10">
        <v>308</v>
      </c>
      <c r="N20" s="11">
        <f t="shared" si="0"/>
        <v>7765</v>
      </c>
      <c r="O20" s="10"/>
      <c r="P20" s="10"/>
      <c r="Q20" s="10"/>
      <c r="R20" s="10"/>
      <c r="S20" s="10"/>
      <c r="T20" s="10"/>
      <c r="U20" s="10"/>
      <c r="V20" s="10"/>
      <c r="W20" s="10"/>
      <c r="X20" s="10"/>
      <c r="Y20" s="10"/>
      <c r="Z20" s="10"/>
      <c r="AA20" s="10"/>
      <c r="AB20" s="10"/>
      <c r="AC20" s="10"/>
      <c r="AD20" s="10"/>
      <c r="AE20" s="10"/>
      <c r="AF20" s="10"/>
      <c r="AG20" s="10"/>
    </row>
    <row r="21" spans="1:33" s="22" customFormat="1" x14ac:dyDescent="0.25">
      <c r="A21" s="64" t="s">
        <v>75</v>
      </c>
      <c r="B21" s="64"/>
      <c r="C21" s="64"/>
      <c r="D21" s="64"/>
      <c r="E21" s="64"/>
      <c r="F21" s="64"/>
      <c r="G21" s="64"/>
      <c r="H21" s="64"/>
      <c r="I21" s="10">
        <v>2977</v>
      </c>
      <c r="J21" s="10">
        <v>2720</v>
      </c>
      <c r="K21" s="10">
        <v>1357</v>
      </c>
      <c r="L21" s="10">
        <v>191</v>
      </c>
      <c r="M21" s="10">
        <v>368</v>
      </c>
      <c r="N21" s="11">
        <f t="shared" si="0"/>
        <v>7613</v>
      </c>
      <c r="O21" s="10"/>
      <c r="P21" s="10"/>
      <c r="Q21" s="10"/>
      <c r="R21" s="10"/>
      <c r="S21" s="10"/>
      <c r="T21" s="10"/>
      <c r="U21" s="10"/>
      <c r="V21" s="10"/>
      <c r="W21" s="10"/>
      <c r="X21" s="10"/>
      <c r="Y21" s="10"/>
      <c r="Z21" s="10"/>
      <c r="AA21" s="10"/>
      <c r="AB21" s="10"/>
      <c r="AC21" s="10"/>
      <c r="AD21" s="10"/>
      <c r="AE21" s="10"/>
      <c r="AF21" s="10"/>
      <c r="AG21" s="10"/>
    </row>
    <row r="22" spans="1:33" s="22" customFormat="1" x14ac:dyDescent="0.25">
      <c r="A22" s="64" t="s">
        <v>76</v>
      </c>
      <c r="B22" s="64"/>
      <c r="C22" s="64"/>
      <c r="D22" s="64"/>
      <c r="E22" s="64"/>
      <c r="F22" s="64"/>
      <c r="G22" s="64"/>
      <c r="H22" s="64"/>
      <c r="I22" s="10">
        <v>2857</v>
      </c>
      <c r="J22" s="10">
        <v>2836</v>
      </c>
      <c r="K22" s="10">
        <v>1413</v>
      </c>
      <c r="L22" s="10">
        <v>192</v>
      </c>
      <c r="M22" s="10">
        <v>200</v>
      </c>
      <c r="N22" s="11">
        <f t="shared" si="0"/>
        <v>7498</v>
      </c>
      <c r="O22" s="10"/>
      <c r="P22" s="10"/>
      <c r="Q22" s="10"/>
      <c r="R22" s="10"/>
      <c r="S22" s="10"/>
      <c r="T22" s="10"/>
      <c r="U22" s="10"/>
      <c r="V22" s="10"/>
      <c r="W22" s="10"/>
      <c r="X22" s="10"/>
      <c r="Y22" s="10"/>
      <c r="Z22" s="10"/>
      <c r="AA22" s="10"/>
      <c r="AB22" s="10"/>
      <c r="AC22" s="10"/>
      <c r="AD22" s="10"/>
      <c r="AE22" s="10"/>
      <c r="AF22" s="10"/>
      <c r="AG22" s="10"/>
    </row>
    <row r="23" spans="1:33" s="22" customFormat="1" x14ac:dyDescent="0.25">
      <c r="A23" s="23" t="s">
        <v>77</v>
      </c>
      <c r="B23" s="64"/>
      <c r="C23" s="64"/>
      <c r="D23" s="64"/>
      <c r="E23" s="64"/>
      <c r="F23" s="64"/>
      <c r="G23" s="64"/>
      <c r="H23" s="64"/>
      <c r="I23" s="10">
        <v>2189</v>
      </c>
      <c r="J23" s="10">
        <v>2098</v>
      </c>
      <c r="K23" s="10">
        <v>1176</v>
      </c>
      <c r="L23" s="10">
        <v>176</v>
      </c>
      <c r="M23" s="10">
        <v>214</v>
      </c>
      <c r="N23" s="11">
        <f t="shared" si="0"/>
        <v>5853</v>
      </c>
      <c r="O23" s="10"/>
      <c r="P23" s="10"/>
      <c r="Q23" s="10"/>
      <c r="R23" s="10"/>
      <c r="S23" s="10"/>
      <c r="T23" s="10"/>
      <c r="U23" s="10"/>
      <c r="V23" s="10"/>
      <c r="W23" s="10"/>
      <c r="X23" s="10"/>
      <c r="Y23" s="10"/>
      <c r="Z23" s="10"/>
      <c r="AA23" s="10"/>
      <c r="AB23" s="10"/>
      <c r="AC23" s="10"/>
      <c r="AD23" s="10"/>
      <c r="AE23" s="10"/>
      <c r="AF23" s="10"/>
      <c r="AG23" s="10"/>
    </row>
    <row r="24" spans="1:33" s="22" customFormat="1" x14ac:dyDescent="0.25">
      <c r="A24" s="23" t="s">
        <v>95</v>
      </c>
      <c r="B24" s="133">
        <v>4</v>
      </c>
      <c r="C24" s="133">
        <v>18</v>
      </c>
      <c r="D24" s="133">
        <v>24</v>
      </c>
      <c r="E24" s="133">
        <v>32</v>
      </c>
      <c r="F24" s="133">
        <v>53</v>
      </c>
      <c r="G24" s="133">
        <v>143</v>
      </c>
      <c r="H24" s="133">
        <v>323</v>
      </c>
      <c r="I24" s="133"/>
      <c r="J24" s="133">
        <v>594</v>
      </c>
      <c r="K24" s="133">
        <v>357</v>
      </c>
      <c r="L24" s="133">
        <v>60</v>
      </c>
      <c r="M24" s="133">
        <v>130</v>
      </c>
      <c r="N24" s="11">
        <f t="shared" si="0"/>
        <v>1738</v>
      </c>
    </row>
    <row r="25" spans="1:33" s="22" customFormat="1" x14ac:dyDescent="0.25">
      <c r="A25" s="64" t="s">
        <v>96</v>
      </c>
      <c r="B25" s="133">
        <v>19</v>
      </c>
      <c r="C25" s="133">
        <v>102</v>
      </c>
      <c r="D25" s="133">
        <v>70</v>
      </c>
      <c r="E25" s="133">
        <v>74</v>
      </c>
      <c r="F25" s="133">
        <v>138</v>
      </c>
      <c r="G25" s="133">
        <v>378</v>
      </c>
      <c r="H25" s="133">
        <v>821</v>
      </c>
      <c r="I25" s="10"/>
      <c r="J25" s="10">
        <v>1363</v>
      </c>
      <c r="K25" s="10">
        <v>976</v>
      </c>
      <c r="L25" s="10">
        <v>154</v>
      </c>
      <c r="M25" s="10">
        <v>283</v>
      </c>
      <c r="N25" s="11">
        <f t="shared" si="0"/>
        <v>4378</v>
      </c>
      <c r="O25" s="11"/>
      <c r="P25" s="11"/>
      <c r="Q25" s="11"/>
      <c r="R25" s="11"/>
      <c r="S25" s="11"/>
      <c r="T25" s="11"/>
    </row>
    <row r="26" spans="1:33" s="22" customFormat="1" x14ac:dyDescent="0.25">
      <c r="A26" s="64" t="s">
        <v>97</v>
      </c>
      <c r="B26" s="133">
        <v>27</v>
      </c>
      <c r="C26" s="133">
        <v>68</v>
      </c>
      <c r="D26" s="133">
        <v>56</v>
      </c>
      <c r="E26" s="133">
        <v>45</v>
      </c>
      <c r="F26" s="133">
        <v>124</v>
      </c>
      <c r="G26" s="133">
        <v>325</v>
      </c>
      <c r="H26" s="133">
        <v>770</v>
      </c>
      <c r="I26" s="10"/>
      <c r="J26" s="10">
        <v>1385</v>
      </c>
      <c r="K26" s="10">
        <v>846</v>
      </c>
      <c r="L26" s="10">
        <v>188</v>
      </c>
      <c r="M26" s="10">
        <v>230</v>
      </c>
      <c r="N26" s="11">
        <f t="shared" si="0"/>
        <v>4064</v>
      </c>
      <c r="O26" s="11"/>
      <c r="P26" s="11"/>
      <c r="Q26" s="11"/>
      <c r="R26" s="11"/>
      <c r="S26" s="11"/>
      <c r="T26" s="11"/>
    </row>
    <row r="27" spans="1:33" s="22" customFormat="1" x14ac:dyDescent="0.25">
      <c r="A27" s="64" t="s">
        <v>204</v>
      </c>
      <c r="B27" s="133">
        <v>13</v>
      </c>
      <c r="C27" s="133">
        <v>68</v>
      </c>
      <c r="D27" s="133">
        <v>58</v>
      </c>
      <c r="E27" s="133">
        <v>71</v>
      </c>
      <c r="F27" s="133">
        <v>146</v>
      </c>
      <c r="G27" s="133">
        <v>377</v>
      </c>
      <c r="H27" s="133">
        <v>994</v>
      </c>
      <c r="I27" s="10"/>
      <c r="J27" s="10">
        <v>1969</v>
      </c>
      <c r="K27" s="10">
        <v>1249</v>
      </c>
      <c r="L27" s="10">
        <v>202</v>
      </c>
      <c r="M27" s="10">
        <v>293</v>
      </c>
      <c r="N27" s="11">
        <f t="shared" si="0"/>
        <v>5440</v>
      </c>
      <c r="O27" s="11"/>
      <c r="P27" s="11"/>
      <c r="Q27" s="11"/>
      <c r="R27" s="11"/>
      <c r="S27" s="11"/>
      <c r="T27" s="11"/>
    </row>
    <row r="28" spans="1:33" s="22" customFormat="1" x14ac:dyDescent="0.25">
      <c r="A28" s="64" t="s">
        <v>99</v>
      </c>
      <c r="B28" s="10">
        <v>57</v>
      </c>
      <c r="C28" s="10">
        <v>88</v>
      </c>
      <c r="D28" s="10">
        <v>65</v>
      </c>
      <c r="E28" s="10">
        <v>71</v>
      </c>
      <c r="F28" s="10">
        <v>187</v>
      </c>
      <c r="G28" s="10">
        <v>449</v>
      </c>
      <c r="H28" s="10">
        <v>1206</v>
      </c>
      <c r="I28" s="10"/>
      <c r="J28" s="10">
        <v>2592</v>
      </c>
      <c r="K28" s="10">
        <v>1713</v>
      </c>
      <c r="L28" s="10">
        <v>300</v>
      </c>
      <c r="M28" s="10">
        <v>372</v>
      </c>
      <c r="N28" s="11">
        <f t="shared" si="0"/>
        <v>7100</v>
      </c>
      <c r="O28" s="11"/>
      <c r="P28" s="11"/>
      <c r="Q28" s="11"/>
      <c r="R28" s="11"/>
      <c r="S28" s="11"/>
      <c r="T28" s="11"/>
    </row>
    <row r="29" spans="1:33" s="22" customFormat="1" x14ac:dyDescent="0.25">
      <c r="A29" s="64" t="s">
        <v>479</v>
      </c>
      <c r="B29" s="10">
        <v>51</v>
      </c>
      <c r="C29" s="10">
        <v>127</v>
      </c>
      <c r="D29" s="10">
        <v>94</v>
      </c>
      <c r="E29" s="10">
        <v>115</v>
      </c>
      <c r="F29" s="10">
        <v>263</v>
      </c>
      <c r="G29" s="10">
        <v>574</v>
      </c>
      <c r="H29" s="10">
        <v>1759</v>
      </c>
      <c r="I29" s="10"/>
      <c r="J29" s="10">
        <v>3602</v>
      </c>
      <c r="K29" s="10">
        <v>2257</v>
      </c>
      <c r="L29" s="10">
        <v>333</v>
      </c>
      <c r="M29" s="10">
        <v>410</v>
      </c>
      <c r="N29" s="11">
        <f t="shared" si="0"/>
        <v>9585</v>
      </c>
      <c r="O29" s="11"/>
      <c r="P29" s="11"/>
      <c r="Q29" s="11"/>
      <c r="R29" s="11"/>
      <c r="S29" s="11"/>
      <c r="T29" s="11"/>
    </row>
    <row r="30" spans="1:33" s="22" customFormat="1" x14ac:dyDescent="0.25">
      <c r="A30" s="209" t="s">
        <v>100</v>
      </c>
      <c r="B30" s="209"/>
      <c r="C30" s="209"/>
      <c r="D30" s="209"/>
      <c r="E30" s="209"/>
      <c r="F30" s="209"/>
      <c r="G30" s="209"/>
      <c r="H30" s="209"/>
      <c r="I30" s="209"/>
      <c r="J30" s="209"/>
      <c r="K30" s="209"/>
      <c r="L30" s="209"/>
      <c r="M30" s="209"/>
      <c r="N30" s="209"/>
      <c r="O30" s="10"/>
      <c r="P30" s="10"/>
      <c r="Q30" s="10"/>
      <c r="R30" s="10"/>
      <c r="S30" s="10"/>
      <c r="T30" s="10"/>
      <c r="U30" s="10"/>
      <c r="V30" s="10"/>
      <c r="W30" s="10"/>
      <c r="X30" s="10"/>
      <c r="Y30" s="10"/>
      <c r="Z30" s="10"/>
      <c r="AA30" s="10"/>
      <c r="AB30" s="10"/>
      <c r="AC30" s="10"/>
      <c r="AD30" s="10"/>
      <c r="AE30" s="10"/>
      <c r="AF30" s="10"/>
      <c r="AG30" s="10"/>
    </row>
    <row r="31" spans="1:33" s="22" customFormat="1" x14ac:dyDescent="0.25">
      <c r="A31" s="64" t="s">
        <v>56</v>
      </c>
      <c r="B31" s="64"/>
      <c r="C31" s="64"/>
      <c r="D31" s="64"/>
      <c r="E31" s="64"/>
      <c r="F31" s="64"/>
      <c r="G31" s="64"/>
      <c r="H31" s="64"/>
      <c r="I31" s="24">
        <v>0.54130808950086062</v>
      </c>
      <c r="J31" s="24">
        <v>0.29797762478485368</v>
      </c>
      <c r="K31" s="24">
        <v>0.125</v>
      </c>
      <c r="L31" s="24">
        <v>2.1084337349397589E-2</v>
      </c>
      <c r="M31" s="24">
        <v>1.4629948364888123E-2</v>
      </c>
      <c r="N31" s="25">
        <v>1</v>
      </c>
      <c r="O31" s="10"/>
      <c r="P31" s="10"/>
      <c r="Q31" s="10"/>
      <c r="R31" s="10"/>
      <c r="S31" s="10"/>
      <c r="T31" s="10"/>
      <c r="U31" s="10"/>
      <c r="V31" s="10"/>
      <c r="W31" s="10"/>
      <c r="X31" s="10"/>
      <c r="Y31" s="10"/>
      <c r="Z31" s="10"/>
      <c r="AA31" s="10"/>
      <c r="AB31" s="10"/>
      <c r="AC31" s="10"/>
      <c r="AD31" s="10"/>
      <c r="AE31" s="10"/>
      <c r="AF31" s="10"/>
      <c r="AG31" s="10"/>
    </row>
    <row r="32" spans="1:33" s="22" customFormat="1" x14ac:dyDescent="0.25">
      <c r="A32" s="64" t="s">
        <v>61</v>
      </c>
      <c r="B32" s="64"/>
      <c r="C32" s="64"/>
      <c r="D32" s="64"/>
      <c r="E32" s="64"/>
      <c r="F32" s="64"/>
      <c r="G32" s="64"/>
      <c r="H32" s="64"/>
      <c r="I32" s="24">
        <v>0.551771823681936</v>
      </c>
      <c r="J32" s="24">
        <v>0.29006050129645633</v>
      </c>
      <c r="K32" s="24">
        <v>0.11979256698357822</v>
      </c>
      <c r="L32" s="24">
        <v>2.0224719101123594E-2</v>
      </c>
      <c r="M32" s="24">
        <v>1.8150388936905792E-2</v>
      </c>
      <c r="N32" s="25">
        <v>1</v>
      </c>
      <c r="O32" s="10"/>
    </row>
    <row r="33" spans="1:33" s="22" customFormat="1" x14ac:dyDescent="0.25">
      <c r="A33" s="64" t="s">
        <v>62</v>
      </c>
      <c r="B33" s="64"/>
      <c r="C33" s="64"/>
      <c r="D33" s="64"/>
      <c r="E33" s="64"/>
      <c r="F33" s="64"/>
      <c r="G33" s="64"/>
      <c r="H33" s="64"/>
      <c r="I33" s="24">
        <v>0.55484340859431902</v>
      </c>
      <c r="J33" s="24">
        <v>0.28594319009468316</v>
      </c>
      <c r="K33" s="24">
        <v>0.12672978878368535</v>
      </c>
      <c r="L33" s="24">
        <v>1.6460305899490168E-2</v>
      </c>
      <c r="M33" s="24">
        <v>1.6023306627822288E-2</v>
      </c>
      <c r="N33" s="25">
        <v>1</v>
      </c>
      <c r="O33" s="10"/>
    </row>
    <row r="34" spans="1:33" s="22" customFormat="1" x14ac:dyDescent="0.25">
      <c r="A34" s="64" t="s">
        <v>63</v>
      </c>
      <c r="B34" s="64"/>
      <c r="C34" s="64"/>
      <c r="D34" s="64"/>
      <c r="E34" s="64"/>
      <c r="F34" s="64"/>
      <c r="G34" s="64"/>
      <c r="H34" s="64"/>
      <c r="I34" s="24">
        <v>0.54608394634357416</v>
      </c>
      <c r="J34" s="24">
        <v>0.29438915332467908</v>
      </c>
      <c r="K34" s="24">
        <v>0.12490985143516516</v>
      </c>
      <c r="L34" s="24">
        <v>2.0481753930477426E-2</v>
      </c>
      <c r="M34" s="24">
        <v>1.4135294966104139E-2</v>
      </c>
      <c r="N34" s="25">
        <v>1</v>
      </c>
      <c r="O34" s="10"/>
    </row>
    <row r="35" spans="1:33" s="22" customFormat="1" x14ac:dyDescent="0.25">
      <c r="A35" s="64" t="s">
        <v>64</v>
      </c>
      <c r="B35" s="64"/>
      <c r="C35" s="64"/>
      <c r="D35" s="64"/>
      <c r="E35" s="64"/>
      <c r="F35" s="64"/>
      <c r="G35" s="64"/>
      <c r="H35" s="64"/>
      <c r="I35" s="24">
        <v>0.52049657312815212</v>
      </c>
      <c r="J35" s="24">
        <v>0.2851416009310746</v>
      </c>
      <c r="K35" s="24">
        <v>0.13591103064787274</v>
      </c>
      <c r="L35" s="24">
        <v>2.2500969869390923E-2</v>
      </c>
      <c r="M35" s="24">
        <v>3.5949825423509635E-2</v>
      </c>
      <c r="N35" s="25">
        <v>1</v>
      </c>
      <c r="O35" s="10"/>
    </row>
    <row r="36" spans="1:33" s="22" customFormat="1" x14ac:dyDescent="0.25">
      <c r="A36" s="64" t="s">
        <v>65</v>
      </c>
      <c r="B36" s="64"/>
      <c r="C36" s="64"/>
      <c r="D36" s="64"/>
      <c r="E36" s="64"/>
      <c r="F36" s="64"/>
      <c r="G36" s="64"/>
      <c r="H36" s="64"/>
      <c r="I36" s="24">
        <v>0.45754776667088448</v>
      </c>
      <c r="J36" s="24">
        <v>0.29786157155510568</v>
      </c>
      <c r="K36" s="24">
        <v>0.16879665949639377</v>
      </c>
      <c r="L36" s="24">
        <v>3.3405036062254839E-2</v>
      </c>
      <c r="M36" s="24">
        <v>4.2388966215361257E-2</v>
      </c>
      <c r="N36" s="25">
        <v>1</v>
      </c>
      <c r="O36" s="10"/>
    </row>
    <row r="37" spans="1:33" s="22" customFormat="1" x14ac:dyDescent="0.25">
      <c r="A37" s="64" t="s">
        <v>66</v>
      </c>
      <c r="B37" s="64"/>
      <c r="C37" s="64"/>
      <c r="D37" s="64"/>
      <c r="E37" s="64"/>
      <c r="F37" s="64"/>
      <c r="G37" s="64"/>
      <c r="H37" s="64"/>
      <c r="I37" s="24">
        <f t="shared" ref="I37:N46" si="1">I14/$N14</f>
        <v>0.44449962751427863</v>
      </c>
      <c r="J37" s="24">
        <f t="shared" si="1"/>
        <v>0.32182766327290785</v>
      </c>
      <c r="K37" s="24">
        <f t="shared" si="1"/>
        <v>0.16612863173578346</v>
      </c>
      <c r="L37" s="24">
        <f t="shared" si="1"/>
        <v>2.7688105289297243E-2</v>
      </c>
      <c r="M37" s="24">
        <f t="shared" si="1"/>
        <v>3.9855972187732805E-2</v>
      </c>
      <c r="N37" s="25">
        <f t="shared" si="1"/>
        <v>1</v>
      </c>
      <c r="O37" s="10"/>
    </row>
    <row r="38" spans="1:33" s="22" customFormat="1" x14ac:dyDescent="0.25">
      <c r="A38" s="64" t="s">
        <v>69</v>
      </c>
      <c r="B38" s="64"/>
      <c r="C38" s="64"/>
      <c r="D38" s="64"/>
      <c r="E38" s="64"/>
      <c r="F38" s="64"/>
      <c r="G38" s="64"/>
      <c r="H38" s="64"/>
      <c r="I38" s="24">
        <f t="shared" si="1"/>
        <v>0.41959499702203695</v>
      </c>
      <c r="J38" s="24">
        <f t="shared" si="1"/>
        <v>0.33323406789755805</v>
      </c>
      <c r="K38" s="24">
        <f t="shared" si="1"/>
        <v>0.18304546356958507</v>
      </c>
      <c r="L38" s="24">
        <f t="shared" si="1"/>
        <v>2.759579114552313E-2</v>
      </c>
      <c r="M38" s="24">
        <f t="shared" si="1"/>
        <v>3.6529680365296802E-2</v>
      </c>
      <c r="N38" s="25">
        <f t="shared" si="1"/>
        <v>1</v>
      </c>
      <c r="O38" s="10"/>
    </row>
    <row r="39" spans="1:33" s="22" customFormat="1" x14ac:dyDescent="0.25">
      <c r="A39" s="64" t="s">
        <v>70</v>
      </c>
      <c r="B39" s="64"/>
      <c r="C39" s="64"/>
      <c r="D39" s="64"/>
      <c r="E39" s="64"/>
      <c r="F39" s="64"/>
      <c r="G39" s="64"/>
      <c r="H39" s="64"/>
      <c r="I39" s="24">
        <f t="shared" si="1"/>
        <v>0.43386643613572506</v>
      </c>
      <c r="J39" s="24">
        <f t="shared" si="1"/>
        <v>0.32580505727253078</v>
      </c>
      <c r="K39" s="24">
        <f t="shared" si="1"/>
        <v>0.16414523449319213</v>
      </c>
      <c r="L39" s="24">
        <f t="shared" si="1"/>
        <v>2.5934730927166631E-2</v>
      </c>
      <c r="M39" s="24">
        <f t="shared" si="1"/>
        <v>5.0248541171385344E-2</v>
      </c>
      <c r="N39" s="25">
        <f t="shared" si="1"/>
        <v>1</v>
      </c>
      <c r="O39" s="10"/>
    </row>
    <row r="40" spans="1:33" s="22" customFormat="1" x14ac:dyDescent="0.25">
      <c r="A40" s="64" t="s">
        <v>71</v>
      </c>
      <c r="B40" s="64"/>
      <c r="C40" s="64"/>
      <c r="D40" s="64"/>
      <c r="E40" s="64"/>
      <c r="F40" s="64"/>
      <c r="G40" s="64"/>
      <c r="H40" s="64"/>
      <c r="I40" s="24">
        <f t="shared" si="1"/>
        <v>0.43270958875145366</v>
      </c>
      <c r="J40" s="24">
        <f t="shared" si="1"/>
        <v>0.33069034781689394</v>
      </c>
      <c r="K40" s="24">
        <f t="shared" si="1"/>
        <v>0.17105402262395603</v>
      </c>
      <c r="L40" s="24">
        <f t="shared" si="1"/>
        <v>2.928427952214822E-2</v>
      </c>
      <c r="M40" s="24">
        <f t="shared" si="1"/>
        <v>3.6261761285548158E-2</v>
      </c>
      <c r="N40" s="25">
        <f t="shared" si="1"/>
        <v>1</v>
      </c>
      <c r="O40" s="10"/>
    </row>
    <row r="41" spans="1:33" s="22" customFormat="1" x14ac:dyDescent="0.25">
      <c r="A41" s="64" t="s">
        <v>72</v>
      </c>
      <c r="B41" s="64"/>
      <c r="C41" s="64"/>
      <c r="D41" s="64"/>
      <c r="E41" s="64"/>
      <c r="F41" s="64"/>
      <c r="G41" s="64"/>
      <c r="H41" s="64"/>
      <c r="I41" s="24">
        <f t="shared" si="1"/>
        <v>0.41249700742159445</v>
      </c>
      <c r="J41" s="24">
        <f t="shared" si="1"/>
        <v>0.34642087622695716</v>
      </c>
      <c r="K41" s="24">
        <f t="shared" si="1"/>
        <v>0.177759157289921</v>
      </c>
      <c r="L41" s="24">
        <f t="shared" si="1"/>
        <v>3.040459660043093E-2</v>
      </c>
      <c r="M41" s="24">
        <f t="shared" si="1"/>
        <v>3.291836246109648E-2</v>
      </c>
      <c r="N41" s="25">
        <f t="shared" si="1"/>
        <v>1</v>
      </c>
      <c r="O41" s="10"/>
      <c r="P41" s="10"/>
      <c r="Q41" s="10"/>
      <c r="R41" s="10"/>
      <c r="S41" s="10"/>
      <c r="T41" s="10"/>
      <c r="U41" s="10"/>
      <c r="V41" s="10"/>
      <c r="W41" s="10"/>
      <c r="X41" s="10"/>
      <c r="Y41" s="10"/>
      <c r="Z41" s="10"/>
      <c r="AA41" s="10"/>
      <c r="AB41" s="10"/>
      <c r="AC41" s="10"/>
      <c r="AD41" s="10"/>
      <c r="AE41" s="10"/>
      <c r="AF41" s="10"/>
      <c r="AG41" s="10"/>
    </row>
    <row r="42" spans="1:33" s="22" customFormat="1" x14ac:dyDescent="0.25">
      <c r="A42" s="64" t="s">
        <v>73</v>
      </c>
      <c r="B42" s="64"/>
      <c r="C42" s="64"/>
      <c r="D42" s="64"/>
      <c r="E42" s="64"/>
      <c r="F42" s="64"/>
      <c r="G42" s="64"/>
      <c r="H42" s="64"/>
      <c r="I42" s="24">
        <f t="shared" si="1"/>
        <v>0.46222926571579503</v>
      </c>
      <c r="J42" s="24">
        <f t="shared" si="1"/>
        <v>0.32984680401479133</v>
      </c>
      <c r="K42" s="24">
        <f t="shared" si="1"/>
        <v>0.15678816693079767</v>
      </c>
      <c r="L42" s="24">
        <f t="shared" si="1"/>
        <v>2.324352879027998E-2</v>
      </c>
      <c r="M42" s="24">
        <f t="shared" si="1"/>
        <v>2.7892234548335976E-2</v>
      </c>
      <c r="N42" s="25">
        <f t="shared" si="1"/>
        <v>1</v>
      </c>
      <c r="O42" s="10"/>
      <c r="P42" s="10"/>
      <c r="Q42" s="10"/>
      <c r="R42" s="10"/>
      <c r="S42" s="10"/>
      <c r="T42" s="10"/>
      <c r="U42" s="10"/>
      <c r="V42" s="10"/>
      <c r="W42" s="10"/>
      <c r="X42" s="10"/>
      <c r="Y42" s="10"/>
      <c r="Z42" s="10"/>
      <c r="AA42" s="10"/>
      <c r="AB42" s="10"/>
      <c r="AC42" s="10"/>
      <c r="AD42" s="10"/>
      <c r="AE42" s="10"/>
      <c r="AF42" s="10"/>
      <c r="AG42" s="10"/>
    </row>
    <row r="43" spans="1:33" s="22" customFormat="1" x14ac:dyDescent="0.25">
      <c r="A43" s="64" t="s">
        <v>74</v>
      </c>
      <c r="B43" s="64"/>
      <c r="C43" s="64"/>
      <c r="D43" s="64"/>
      <c r="E43" s="64"/>
      <c r="F43" s="64"/>
      <c r="G43" s="64"/>
      <c r="H43" s="64"/>
      <c r="I43" s="24">
        <f t="shared" si="1"/>
        <v>0.4267868641339343</v>
      </c>
      <c r="J43" s="24">
        <f t="shared" si="1"/>
        <v>0.33187379265936895</v>
      </c>
      <c r="K43" s="24">
        <f t="shared" si="1"/>
        <v>0.17269800386349002</v>
      </c>
      <c r="L43" s="24">
        <f t="shared" si="1"/>
        <v>2.8976175144880875E-2</v>
      </c>
      <c r="M43" s="24">
        <f t="shared" si="1"/>
        <v>3.9665164198325824E-2</v>
      </c>
      <c r="N43" s="25">
        <f t="shared" si="1"/>
        <v>1</v>
      </c>
      <c r="O43" s="10"/>
      <c r="P43" s="10"/>
      <c r="Q43" s="10"/>
      <c r="R43" s="10"/>
      <c r="S43" s="10"/>
      <c r="T43" s="10"/>
      <c r="U43" s="10"/>
      <c r="V43" s="10"/>
      <c r="W43" s="10"/>
      <c r="X43" s="10"/>
      <c r="Y43" s="10"/>
      <c r="Z43" s="10"/>
      <c r="AA43" s="10"/>
      <c r="AB43" s="10"/>
      <c r="AC43" s="10"/>
      <c r="AD43" s="10"/>
      <c r="AE43" s="10"/>
      <c r="AF43" s="10"/>
      <c r="AG43" s="10"/>
    </row>
    <row r="44" spans="1:33" s="22" customFormat="1" x14ac:dyDescent="0.25">
      <c r="A44" s="64" t="s">
        <v>75</v>
      </c>
      <c r="B44" s="64"/>
      <c r="C44" s="64"/>
      <c r="D44" s="64"/>
      <c r="E44" s="64"/>
      <c r="F44" s="64"/>
      <c r="G44" s="64"/>
      <c r="H44" s="64"/>
      <c r="I44" s="24">
        <f t="shared" si="1"/>
        <v>0.39104163930119534</v>
      </c>
      <c r="J44" s="24">
        <f t="shared" si="1"/>
        <v>0.35728359385262054</v>
      </c>
      <c r="K44" s="24">
        <f t="shared" si="1"/>
        <v>0.1782477341389728</v>
      </c>
      <c r="L44" s="24">
        <f t="shared" si="1"/>
        <v>2.5088664127150925E-2</v>
      </c>
      <c r="M44" s="24">
        <f t="shared" si="1"/>
        <v>4.8338368580060423E-2</v>
      </c>
      <c r="N44" s="25">
        <f t="shared" si="1"/>
        <v>1</v>
      </c>
      <c r="O44" s="10"/>
      <c r="P44" s="10"/>
      <c r="Q44" s="10"/>
      <c r="R44" s="10"/>
      <c r="S44" s="10"/>
      <c r="T44" s="10"/>
      <c r="U44" s="10"/>
      <c r="V44" s="10"/>
      <c r="W44" s="10"/>
      <c r="X44" s="10"/>
      <c r="Y44" s="10"/>
      <c r="Z44" s="10"/>
      <c r="AA44" s="10"/>
      <c r="AB44" s="10"/>
      <c r="AC44" s="10"/>
      <c r="AD44" s="10"/>
      <c r="AE44" s="10"/>
      <c r="AF44" s="10"/>
      <c r="AG44" s="10"/>
    </row>
    <row r="45" spans="1:33" s="22" customFormat="1" x14ac:dyDescent="0.25">
      <c r="A45" s="64" t="s">
        <v>76</v>
      </c>
      <c r="B45" s="64"/>
      <c r="C45" s="64"/>
      <c r="D45" s="64"/>
      <c r="E45" s="64"/>
      <c r="F45" s="64"/>
      <c r="G45" s="64"/>
      <c r="H45" s="64"/>
      <c r="I45" s="24">
        <f t="shared" si="1"/>
        <v>0.38103494265137372</v>
      </c>
      <c r="J45" s="24">
        <f t="shared" si="1"/>
        <v>0.37823419578554279</v>
      </c>
      <c r="K45" s="24">
        <f t="shared" si="1"/>
        <v>0.1884502534009069</v>
      </c>
      <c r="L45" s="24">
        <f t="shared" si="1"/>
        <v>2.5606828487596694E-2</v>
      </c>
      <c r="M45" s="24">
        <f t="shared" si="1"/>
        <v>2.6673779674579887E-2</v>
      </c>
      <c r="N45" s="25">
        <f t="shared" si="1"/>
        <v>1</v>
      </c>
      <c r="O45" s="10"/>
      <c r="P45" s="10"/>
      <c r="Q45" s="10"/>
      <c r="R45" s="10"/>
      <c r="S45" s="10"/>
      <c r="T45" s="10"/>
      <c r="U45" s="10"/>
      <c r="V45" s="10"/>
      <c r="W45" s="10"/>
      <c r="X45" s="10"/>
      <c r="Y45" s="10"/>
      <c r="Z45" s="10"/>
      <c r="AA45" s="10"/>
      <c r="AB45" s="10"/>
      <c r="AC45" s="10"/>
      <c r="AD45" s="10"/>
      <c r="AE45" s="10"/>
      <c r="AF45" s="10"/>
      <c r="AG45" s="10"/>
    </row>
    <row r="46" spans="1:33" s="22" customFormat="1" x14ac:dyDescent="0.25">
      <c r="A46" s="23" t="s">
        <v>77</v>
      </c>
      <c r="B46" s="64"/>
      <c r="C46" s="64"/>
      <c r="D46" s="64"/>
      <c r="E46" s="64"/>
      <c r="F46" s="64"/>
      <c r="G46" s="64"/>
      <c r="H46" s="64"/>
      <c r="I46" s="24">
        <f t="shared" si="1"/>
        <v>0.37399624124380659</v>
      </c>
      <c r="J46" s="24">
        <f t="shared" si="1"/>
        <v>0.35844865880744919</v>
      </c>
      <c r="K46" s="24">
        <f t="shared" si="1"/>
        <v>0.2009226037929267</v>
      </c>
      <c r="L46" s="24">
        <f t="shared" si="1"/>
        <v>3.007004954724073E-2</v>
      </c>
      <c r="M46" s="24">
        <f t="shared" si="1"/>
        <v>3.6562446608576799E-2</v>
      </c>
      <c r="N46" s="25">
        <f t="shared" si="1"/>
        <v>1</v>
      </c>
      <c r="O46" s="10"/>
      <c r="P46" s="10"/>
      <c r="Q46" s="10"/>
      <c r="R46" s="10"/>
      <c r="S46" s="10"/>
      <c r="T46" s="10"/>
      <c r="U46" s="10"/>
      <c r="V46" s="10"/>
      <c r="W46" s="10"/>
      <c r="X46" s="10"/>
      <c r="Y46" s="10"/>
      <c r="Z46" s="10"/>
      <c r="AA46" s="10"/>
      <c r="AB46" s="10"/>
      <c r="AC46" s="10"/>
      <c r="AD46" s="10"/>
      <c r="AE46" s="10"/>
      <c r="AF46" s="10"/>
      <c r="AG46" s="10"/>
    </row>
    <row r="47" spans="1:33" s="22" customFormat="1" x14ac:dyDescent="0.25">
      <c r="A47" s="23" t="s">
        <v>95</v>
      </c>
      <c r="B47" s="24">
        <f t="shared" ref="B47:H52" si="2">B24/$N24</f>
        <v>2.3014959723820483E-3</v>
      </c>
      <c r="C47" s="24">
        <f t="shared" si="2"/>
        <v>1.0356731875719217E-2</v>
      </c>
      <c r="D47" s="24">
        <f t="shared" si="2"/>
        <v>1.3808975834292289E-2</v>
      </c>
      <c r="E47" s="24">
        <f t="shared" si="2"/>
        <v>1.8411967779056387E-2</v>
      </c>
      <c r="F47" s="24">
        <f t="shared" si="2"/>
        <v>3.0494821634062141E-2</v>
      </c>
      <c r="G47" s="24">
        <f t="shared" si="2"/>
        <v>8.2278481012658222E-2</v>
      </c>
      <c r="H47" s="24">
        <f t="shared" si="2"/>
        <v>0.18584579976985041</v>
      </c>
      <c r="J47" s="24">
        <f t="shared" ref="J47:N52" si="3">J24/$N24</f>
        <v>0.34177215189873417</v>
      </c>
      <c r="K47" s="24">
        <f t="shared" si="3"/>
        <v>0.20540851553509781</v>
      </c>
      <c r="L47" s="24">
        <f t="shared" si="3"/>
        <v>3.4522439585730723E-2</v>
      </c>
      <c r="M47" s="24">
        <f t="shared" si="3"/>
        <v>7.4798619102416572E-2</v>
      </c>
      <c r="N47" s="25">
        <f t="shared" si="3"/>
        <v>1</v>
      </c>
    </row>
    <row r="48" spans="1:33" s="22" customFormat="1" x14ac:dyDescent="0.25">
      <c r="A48" s="64" t="s">
        <v>96</v>
      </c>
      <c r="B48" s="24">
        <f t="shared" si="2"/>
        <v>4.3398812243033349E-3</v>
      </c>
      <c r="C48" s="24">
        <f t="shared" si="2"/>
        <v>2.3298309730470534E-2</v>
      </c>
      <c r="D48" s="24">
        <f t="shared" si="2"/>
        <v>1.5989036089538604E-2</v>
      </c>
      <c r="E48" s="24">
        <f t="shared" si="2"/>
        <v>1.6902695294655094E-2</v>
      </c>
      <c r="F48" s="24">
        <f t="shared" si="2"/>
        <v>3.1521242576518956E-2</v>
      </c>
      <c r="G48" s="24">
        <f t="shared" si="2"/>
        <v>8.6340794883508445E-2</v>
      </c>
      <c r="H48" s="24">
        <f t="shared" si="2"/>
        <v>0.1875285518501599</v>
      </c>
      <c r="I48" s="24"/>
      <c r="J48" s="24">
        <f t="shared" si="3"/>
        <v>0.31132937414344447</v>
      </c>
      <c r="K48" s="24">
        <f t="shared" si="3"/>
        <v>0.22293284604842395</v>
      </c>
      <c r="L48" s="24">
        <f t="shared" si="3"/>
        <v>3.5175879396984924E-2</v>
      </c>
      <c r="M48" s="24">
        <f t="shared" si="3"/>
        <v>6.4641388761991783E-2</v>
      </c>
      <c r="N48" s="25">
        <f t="shared" si="3"/>
        <v>1</v>
      </c>
      <c r="O48" s="11"/>
      <c r="P48" s="11"/>
      <c r="Q48" s="11"/>
      <c r="R48" s="11"/>
      <c r="S48" s="11"/>
      <c r="T48" s="11"/>
    </row>
    <row r="49" spans="1:33" s="22" customFormat="1" x14ac:dyDescent="0.25">
      <c r="A49" s="64" t="s">
        <v>97</v>
      </c>
      <c r="B49" s="24">
        <f t="shared" si="2"/>
        <v>6.6437007874015751E-3</v>
      </c>
      <c r="C49" s="24">
        <f t="shared" si="2"/>
        <v>1.6732283464566931E-2</v>
      </c>
      <c r="D49" s="24">
        <f t="shared" si="2"/>
        <v>1.3779527559055118E-2</v>
      </c>
      <c r="E49" s="24">
        <f t="shared" si="2"/>
        <v>1.1072834645669291E-2</v>
      </c>
      <c r="F49" s="24">
        <f t="shared" si="2"/>
        <v>3.0511811023622049E-2</v>
      </c>
      <c r="G49" s="24">
        <f t="shared" si="2"/>
        <v>7.9970472440944879E-2</v>
      </c>
      <c r="H49" s="24">
        <f t="shared" si="2"/>
        <v>0.18946850393700787</v>
      </c>
      <c r="I49" s="24"/>
      <c r="J49" s="24">
        <f t="shared" si="3"/>
        <v>0.34079724409448819</v>
      </c>
      <c r="K49" s="24">
        <f t="shared" si="3"/>
        <v>0.20816929133858267</v>
      </c>
      <c r="L49" s="24">
        <f t="shared" si="3"/>
        <v>4.625984251968504E-2</v>
      </c>
      <c r="M49" s="24">
        <f t="shared" si="3"/>
        <v>5.6594488188976375E-2</v>
      </c>
      <c r="N49" s="25">
        <f t="shared" si="3"/>
        <v>1</v>
      </c>
      <c r="O49" s="11"/>
      <c r="P49" s="11"/>
      <c r="Q49" s="11"/>
      <c r="R49" s="11"/>
      <c r="S49" s="11"/>
      <c r="T49" s="11"/>
    </row>
    <row r="50" spans="1:33" s="22" customFormat="1" x14ac:dyDescent="0.25">
      <c r="A50" s="64" t="s">
        <v>204</v>
      </c>
      <c r="B50" s="24">
        <f t="shared" si="2"/>
        <v>2.3897058823529414E-3</v>
      </c>
      <c r="C50" s="24">
        <f t="shared" si="2"/>
        <v>1.2500000000000001E-2</v>
      </c>
      <c r="D50" s="24">
        <f t="shared" si="2"/>
        <v>1.0661764705882353E-2</v>
      </c>
      <c r="E50" s="24">
        <f t="shared" si="2"/>
        <v>1.3051470588235295E-2</v>
      </c>
      <c r="F50" s="24">
        <f t="shared" si="2"/>
        <v>2.6838235294117645E-2</v>
      </c>
      <c r="G50" s="24">
        <f t="shared" si="2"/>
        <v>6.9301470588235298E-2</v>
      </c>
      <c r="H50" s="24">
        <f t="shared" si="2"/>
        <v>0.18272058823529411</v>
      </c>
      <c r="I50" s="24"/>
      <c r="J50" s="24">
        <f t="shared" si="3"/>
        <v>0.3619485294117647</v>
      </c>
      <c r="K50" s="24">
        <f t="shared" si="3"/>
        <v>0.22959558823529411</v>
      </c>
      <c r="L50" s="24">
        <f t="shared" si="3"/>
        <v>3.7132352941176471E-2</v>
      </c>
      <c r="M50" s="24">
        <f t="shared" si="3"/>
        <v>5.3860294117647062E-2</v>
      </c>
      <c r="N50" s="25">
        <f t="shared" si="3"/>
        <v>1</v>
      </c>
      <c r="O50" s="11"/>
      <c r="P50" s="11"/>
      <c r="Q50" s="11"/>
      <c r="R50" s="11"/>
      <c r="S50" s="11"/>
      <c r="T50" s="11"/>
    </row>
    <row r="51" spans="1:33" s="22" customFormat="1" x14ac:dyDescent="0.25">
      <c r="A51" s="64" t="s">
        <v>99</v>
      </c>
      <c r="B51" s="24">
        <f t="shared" si="2"/>
        <v>8.0281690140845078E-3</v>
      </c>
      <c r="C51" s="24">
        <f t="shared" si="2"/>
        <v>1.2394366197183098E-2</v>
      </c>
      <c r="D51" s="24">
        <f t="shared" si="2"/>
        <v>9.1549295774647887E-3</v>
      </c>
      <c r="E51" s="24">
        <f t="shared" si="2"/>
        <v>0.01</v>
      </c>
      <c r="F51" s="24">
        <f t="shared" si="2"/>
        <v>2.6338028169014083E-2</v>
      </c>
      <c r="G51" s="24">
        <f t="shared" si="2"/>
        <v>6.3239436619718314E-2</v>
      </c>
      <c r="H51" s="24">
        <f t="shared" si="2"/>
        <v>0.16985915492957745</v>
      </c>
      <c r="I51" s="24"/>
      <c r="J51" s="24">
        <f t="shared" si="3"/>
        <v>0.36507042253521127</v>
      </c>
      <c r="K51" s="24">
        <f t="shared" si="3"/>
        <v>0.24126760563380281</v>
      </c>
      <c r="L51" s="24">
        <f t="shared" si="3"/>
        <v>4.2253521126760563E-2</v>
      </c>
      <c r="M51" s="24">
        <f t="shared" si="3"/>
        <v>5.2394366197183101E-2</v>
      </c>
      <c r="N51" s="25">
        <f t="shared" si="3"/>
        <v>1</v>
      </c>
      <c r="O51" s="11"/>
      <c r="P51" s="11"/>
      <c r="Q51" s="11"/>
      <c r="R51" s="11"/>
      <c r="S51" s="11"/>
      <c r="T51" s="11"/>
    </row>
    <row r="52" spans="1:33" s="22" customFormat="1" x14ac:dyDescent="0.25">
      <c r="A52" s="64" t="s">
        <v>479</v>
      </c>
      <c r="B52" s="24">
        <f t="shared" si="2"/>
        <v>5.3208137715179968E-3</v>
      </c>
      <c r="C52" s="24">
        <f t="shared" si="2"/>
        <v>1.3249869587897757E-2</v>
      </c>
      <c r="D52" s="24">
        <f t="shared" si="2"/>
        <v>9.8069900886802296E-3</v>
      </c>
      <c r="E52" s="24">
        <f t="shared" si="2"/>
        <v>1.1997913406364111E-2</v>
      </c>
      <c r="F52" s="24">
        <f t="shared" si="2"/>
        <v>2.7438706311945747E-2</v>
      </c>
      <c r="G52" s="24">
        <f t="shared" si="2"/>
        <v>5.9885237350026085E-2</v>
      </c>
      <c r="H52" s="24">
        <f t="shared" si="2"/>
        <v>0.18351591027647365</v>
      </c>
      <c r="I52" s="24"/>
      <c r="J52" s="24">
        <f t="shared" si="3"/>
        <v>0.37579551382368281</v>
      </c>
      <c r="K52" s="24">
        <f t="shared" si="3"/>
        <v>0.23547209181011997</v>
      </c>
      <c r="L52" s="24">
        <f t="shared" si="3"/>
        <v>3.4741784037558683E-2</v>
      </c>
      <c r="M52" s="24">
        <f t="shared" si="3"/>
        <v>4.2775169535732918E-2</v>
      </c>
      <c r="N52" s="25">
        <f t="shared" si="3"/>
        <v>1</v>
      </c>
      <c r="O52" s="11"/>
      <c r="P52" s="11"/>
      <c r="Q52" s="11"/>
      <c r="R52" s="11"/>
      <c r="S52" s="11"/>
      <c r="T52" s="11"/>
    </row>
    <row r="53" spans="1:33" s="22" customFormat="1" x14ac:dyDescent="0.25">
      <c r="A53" s="209" t="s">
        <v>101</v>
      </c>
      <c r="B53" s="209"/>
      <c r="C53" s="209"/>
      <c r="D53" s="209"/>
      <c r="E53" s="209"/>
      <c r="F53" s="209"/>
      <c r="G53" s="209"/>
      <c r="H53" s="209"/>
      <c r="I53" s="209"/>
      <c r="J53" s="209"/>
      <c r="K53" s="209"/>
      <c r="L53" s="209"/>
      <c r="M53" s="209"/>
      <c r="N53" s="209"/>
      <c r="O53" s="10"/>
    </row>
    <row r="54" spans="1:33" s="22" customFormat="1" x14ac:dyDescent="0.25">
      <c r="A54" s="64" t="s">
        <v>61</v>
      </c>
      <c r="B54" s="64"/>
      <c r="C54" s="64"/>
      <c r="D54" s="64"/>
      <c r="E54" s="64"/>
      <c r="F54" s="64"/>
      <c r="G54" s="64"/>
      <c r="H54" s="64"/>
      <c r="I54" s="24">
        <v>1.0463734181075379E-2</v>
      </c>
      <c r="J54" s="24">
        <v>-7.9171234883973485E-3</v>
      </c>
      <c r="K54" s="24">
        <v>-5.207433016421778E-3</v>
      </c>
      <c r="L54" s="24">
        <v>-8.5961824827399461E-4</v>
      </c>
      <c r="M54" s="24">
        <v>3.520440572017669E-3</v>
      </c>
      <c r="N54" s="25">
        <v>0</v>
      </c>
      <c r="O54" s="10"/>
    </row>
    <row r="55" spans="1:33" s="22" customFormat="1" x14ac:dyDescent="0.25">
      <c r="A55" s="64" t="s">
        <v>62</v>
      </c>
      <c r="B55" s="64"/>
      <c r="C55" s="64"/>
      <c r="D55" s="64"/>
      <c r="E55" s="64"/>
      <c r="F55" s="64"/>
      <c r="G55" s="64"/>
      <c r="H55" s="64"/>
      <c r="I55" s="24">
        <v>3.0715849123830186E-3</v>
      </c>
      <c r="J55" s="24">
        <v>-4.1173112017731661E-3</v>
      </c>
      <c r="K55" s="24">
        <v>6.9372218001071267E-3</v>
      </c>
      <c r="L55" s="24">
        <v>-3.7644132016334264E-3</v>
      </c>
      <c r="M55" s="24">
        <v>-2.1270823090835042E-3</v>
      </c>
      <c r="N55" s="25">
        <v>0</v>
      </c>
      <c r="O55" s="10"/>
    </row>
    <row r="56" spans="1:33" s="22" customFormat="1" x14ac:dyDescent="0.25">
      <c r="A56" s="64" t="s">
        <v>63</v>
      </c>
      <c r="B56" s="64"/>
      <c r="C56" s="64"/>
      <c r="D56" s="64"/>
      <c r="E56" s="64"/>
      <c r="F56" s="64"/>
      <c r="G56" s="64"/>
      <c r="H56" s="64"/>
      <c r="I56" s="24">
        <v>-8.759462250744865E-3</v>
      </c>
      <c r="J56" s="24">
        <v>8.445963229995912E-3</v>
      </c>
      <c r="K56" s="24">
        <v>-1.8199373485201925E-3</v>
      </c>
      <c r="L56" s="24">
        <v>4.0214480309872583E-3</v>
      </c>
      <c r="M56" s="24">
        <v>-1.8880116617181492E-3</v>
      </c>
      <c r="N56" s="25">
        <v>0</v>
      </c>
      <c r="O56" s="10"/>
    </row>
    <row r="57" spans="1:33" s="22" customFormat="1" x14ac:dyDescent="0.25">
      <c r="A57" s="64" t="s">
        <v>64</v>
      </c>
      <c r="B57" s="64"/>
      <c r="C57" s="64"/>
      <c r="D57" s="64"/>
      <c r="E57" s="64"/>
      <c r="F57" s="64"/>
      <c r="G57" s="64"/>
      <c r="H57" s="64"/>
      <c r="I57" s="24">
        <v>-2.5587373215422038E-2</v>
      </c>
      <c r="J57" s="24">
        <v>-9.2475523936044746E-3</v>
      </c>
      <c r="K57" s="24">
        <v>1.1001179212707587E-2</v>
      </c>
      <c r="L57" s="24">
        <v>2.0192159389134968E-3</v>
      </c>
      <c r="M57" s="24">
        <v>2.1814530457405494E-2</v>
      </c>
      <c r="N57" s="25">
        <v>0</v>
      </c>
      <c r="O57" s="10"/>
    </row>
    <row r="58" spans="1:33" s="22" customFormat="1" x14ac:dyDescent="0.25">
      <c r="A58" s="64" t="s">
        <v>65</v>
      </c>
      <c r="B58" s="64"/>
      <c r="C58" s="64"/>
      <c r="D58" s="64"/>
      <c r="E58" s="64"/>
      <c r="F58" s="64"/>
      <c r="G58" s="64"/>
      <c r="H58" s="64"/>
      <c r="I58" s="24">
        <v>-6.2948806457267636E-2</v>
      </c>
      <c r="J58" s="24">
        <v>1.2719970624031074E-2</v>
      </c>
      <c r="K58" s="24">
        <v>3.2885628848521031E-2</v>
      </c>
      <c r="L58" s="24">
        <v>1.0904066192863916E-2</v>
      </c>
      <c r="M58" s="24">
        <v>6.4391407918516219E-3</v>
      </c>
      <c r="N58" s="25">
        <v>0</v>
      </c>
      <c r="O58" s="10"/>
    </row>
    <row r="59" spans="1:33" s="22" customFormat="1" x14ac:dyDescent="0.25">
      <c r="A59" s="64" t="s">
        <v>66</v>
      </c>
      <c r="B59" s="64"/>
      <c r="C59" s="64"/>
      <c r="D59" s="64"/>
      <c r="E59" s="64"/>
      <c r="F59" s="64"/>
      <c r="G59" s="64"/>
      <c r="H59" s="64"/>
      <c r="I59" s="24">
        <f t="shared" ref="I59:N68" si="4">I37-I36</f>
        <v>-1.3048139156605854E-2</v>
      </c>
      <c r="J59" s="24">
        <f t="shared" si="4"/>
        <v>2.3966091717802174E-2</v>
      </c>
      <c r="K59" s="24">
        <f t="shared" si="4"/>
        <v>-2.6680277606103142E-3</v>
      </c>
      <c r="L59" s="24">
        <f t="shared" si="4"/>
        <v>-5.7169307729575958E-3</v>
      </c>
      <c r="M59" s="24">
        <f t="shared" si="4"/>
        <v>-2.5329940276284518E-3</v>
      </c>
      <c r="N59" s="25">
        <f t="shared" si="4"/>
        <v>0</v>
      </c>
      <c r="O59" s="10"/>
    </row>
    <row r="60" spans="1:33" s="22" customFormat="1" x14ac:dyDescent="0.25">
      <c r="A60" s="64" t="s">
        <v>69</v>
      </c>
      <c r="B60" s="64"/>
      <c r="C60" s="64"/>
      <c r="D60" s="64"/>
      <c r="E60" s="64"/>
      <c r="F60" s="64"/>
      <c r="G60" s="64"/>
      <c r="H60" s="64"/>
      <c r="I60" s="24">
        <f t="shared" si="4"/>
        <v>-2.4904630492241675E-2</v>
      </c>
      <c r="J60" s="24">
        <f t="shared" si="4"/>
        <v>1.1406404624650202E-2</v>
      </c>
      <c r="K60" s="24">
        <f t="shared" si="4"/>
        <v>1.6916831833801604E-2</v>
      </c>
      <c r="L60" s="24">
        <f t="shared" si="4"/>
        <v>-9.2314143774113733E-5</v>
      </c>
      <c r="M60" s="24">
        <f t="shared" si="4"/>
        <v>-3.3262918224360033E-3</v>
      </c>
      <c r="N60" s="25">
        <f t="shared" si="4"/>
        <v>0</v>
      </c>
      <c r="O60" s="10"/>
    </row>
    <row r="61" spans="1:33" s="22" customFormat="1" x14ac:dyDescent="0.25">
      <c r="A61" s="64" t="s">
        <v>70</v>
      </c>
      <c r="B61" s="64"/>
      <c r="C61" s="64"/>
      <c r="D61" s="64"/>
      <c r="E61" s="64"/>
      <c r="F61" s="64"/>
      <c r="G61" s="64"/>
      <c r="H61" s="64"/>
      <c r="I61" s="24">
        <f t="shared" si="4"/>
        <v>1.4271439113688111E-2</v>
      </c>
      <c r="J61" s="24">
        <f t="shared" si="4"/>
        <v>-7.4290106250272658E-3</v>
      </c>
      <c r="K61" s="24">
        <f t="shared" si="4"/>
        <v>-1.8900229076392938E-2</v>
      </c>
      <c r="L61" s="24">
        <f t="shared" si="4"/>
        <v>-1.6610602183564985E-3</v>
      </c>
      <c r="M61" s="24">
        <f t="shared" si="4"/>
        <v>1.3718860806088543E-2</v>
      </c>
      <c r="N61" s="25">
        <f t="shared" si="4"/>
        <v>0</v>
      </c>
      <c r="O61" s="10"/>
    </row>
    <row r="62" spans="1:33" s="22" customFormat="1" x14ac:dyDescent="0.25">
      <c r="A62" s="64" t="s">
        <v>71</v>
      </c>
      <c r="B62" s="64"/>
      <c r="C62" s="64"/>
      <c r="D62" s="64"/>
      <c r="E62" s="64"/>
      <c r="F62" s="64"/>
      <c r="G62" s="64"/>
      <c r="H62" s="64"/>
      <c r="I62" s="24">
        <f t="shared" si="4"/>
        <v>-1.1568473842714089E-3</v>
      </c>
      <c r="J62" s="24">
        <f t="shared" si="4"/>
        <v>4.8852905443631522E-3</v>
      </c>
      <c r="K62" s="24">
        <f t="shared" si="4"/>
        <v>6.9087881307638987E-3</v>
      </c>
      <c r="L62" s="24">
        <f t="shared" si="4"/>
        <v>3.3495485949815891E-3</v>
      </c>
      <c r="M62" s="24">
        <f t="shared" si="4"/>
        <v>-1.3986779885837186E-2</v>
      </c>
      <c r="N62" s="25">
        <f t="shared" si="4"/>
        <v>0</v>
      </c>
      <c r="O62" s="10"/>
    </row>
    <row r="63" spans="1:33" s="22" customFormat="1" x14ac:dyDescent="0.25">
      <c r="A63" s="64" t="s">
        <v>72</v>
      </c>
      <c r="B63" s="64"/>
      <c r="C63" s="64"/>
      <c r="D63" s="64"/>
      <c r="E63" s="64"/>
      <c r="F63" s="64"/>
      <c r="G63" s="64"/>
      <c r="H63" s="64"/>
      <c r="I63" s="24">
        <f t="shared" si="4"/>
        <v>-2.0212581329859203E-2</v>
      </c>
      <c r="J63" s="24">
        <f t="shared" si="4"/>
        <v>1.5730528410063227E-2</v>
      </c>
      <c r="K63" s="24">
        <f t="shared" si="4"/>
        <v>6.7051346659649791E-3</v>
      </c>
      <c r="L63" s="24">
        <f t="shared" si="4"/>
        <v>1.1203170782827093E-3</v>
      </c>
      <c r="M63" s="24">
        <f t="shared" si="4"/>
        <v>-3.343398824451678E-3</v>
      </c>
      <c r="N63" s="25">
        <f t="shared" si="4"/>
        <v>0</v>
      </c>
      <c r="O63" s="10"/>
      <c r="P63" s="10"/>
      <c r="Q63" s="10"/>
      <c r="R63" s="10"/>
      <c r="S63" s="10"/>
      <c r="T63" s="10"/>
      <c r="U63" s="10"/>
      <c r="V63" s="10"/>
      <c r="W63" s="10"/>
      <c r="X63" s="10"/>
      <c r="Y63" s="10"/>
      <c r="Z63" s="10"/>
      <c r="AA63" s="10"/>
      <c r="AB63" s="10"/>
      <c r="AC63" s="10"/>
      <c r="AD63" s="10"/>
      <c r="AE63" s="10"/>
      <c r="AF63" s="10"/>
      <c r="AG63" s="10"/>
    </row>
    <row r="64" spans="1:33" s="22" customFormat="1" x14ac:dyDescent="0.25">
      <c r="A64" s="64" t="s">
        <v>73</v>
      </c>
      <c r="B64" s="64"/>
      <c r="C64" s="64"/>
      <c r="D64" s="64"/>
      <c r="E64" s="64"/>
      <c r="F64" s="64"/>
      <c r="G64" s="64"/>
      <c r="H64" s="64"/>
      <c r="I64" s="24">
        <f>I42-I41</f>
        <v>4.9732258294200582E-2</v>
      </c>
      <c r="J64" s="24">
        <f t="shared" si="4"/>
        <v>-1.6574072212165836E-2</v>
      </c>
      <c r="K64" s="24">
        <f t="shared" si="4"/>
        <v>-2.0970990359123337E-2</v>
      </c>
      <c r="L64" s="24">
        <f t="shared" si="4"/>
        <v>-7.1610678101509499E-3</v>
      </c>
      <c r="M64" s="24">
        <f t="shared" si="4"/>
        <v>-5.0261279127605044E-3</v>
      </c>
      <c r="N64" s="25">
        <f>N42-N41</f>
        <v>0</v>
      </c>
      <c r="O64" s="10"/>
      <c r="P64" s="10"/>
      <c r="Q64" s="10"/>
      <c r="R64" s="10"/>
      <c r="S64" s="10"/>
      <c r="T64" s="10"/>
      <c r="U64" s="10"/>
      <c r="V64" s="10"/>
      <c r="W64" s="10"/>
      <c r="X64" s="10"/>
      <c r="Y64" s="10"/>
      <c r="Z64" s="10"/>
      <c r="AA64" s="10"/>
      <c r="AB64" s="10"/>
      <c r="AC64" s="10"/>
      <c r="AD64" s="10"/>
      <c r="AE64" s="10"/>
      <c r="AF64" s="10"/>
      <c r="AG64" s="10"/>
    </row>
    <row r="65" spans="1:33" s="22" customFormat="1" x14ac:dyDescent="0.25">
      <c r="A65" s="64" t="s">
        <v>74</v>
      </c>
      <c r="B65" s="64"/>
      <c r="C65" s="64"/>
      <c r="D65" s="64"/>
      <c r="E65" s="64"/>
      <c r="F65" s="64"/>
      <c r="G65" s="64"/>
      <c r="H65" s="64"/>
      <c r="I65" s="24">
        <f>I43-I42</f>
        <v>-3.5442401581860739E-2</v>
      </c>
      <c r="J65" s="24">
        <f t="shared" si="4"/>
        <v>2.0269886445776208E-3</v>
      </c>
      <c r="K65" s="24">
        <f t="shared" si="4"/>
        <v>1.5909836932692351E-2</v>
      </c>
      <c r="L65" s="24">
        <f t="shared" si="4"/>
        <v>5.7326463546008948E-3</v>
      </c>
      <c r="M65" s="24">
        <f t="shared" si="4"/>
        <v>1.1772929649989848E-2</v>
      </c>
      <c r="N65" s="25">
        <f>N43-N42</f>
        <v>0</v>
      </c>
      <c r="O65" s="10"/>
      <c r="P65" s="10"/>
      <c r="Q65" s="10"/>
      <c r="R65" s="10"/>
      <c r="S65" s="10"/>
      <c r="T65" s="10"/>
      <c r="U65" s="10"/>
      <c r="V65" s="10"/>
      <c r="W65" s="10"/>
      <c r="X65" s="10"/>
      <c r="Y65" s="10"/>
      <c r="Z65" s="10"/>
      <c r="AA65" s="10"/>
      <c r="AB65" s="10"/>
      <c r="AC65" s="10"/>
      <c r="AD65" s="10"/>
      <c r="AE65" s="10"/>
      <c r="AF65" s="10"/>
      <c r="AG65" s="10"/>
    </row>
    <row r="66" spans="1:33" s="22" customFormat="1" x14ac:dyDescent="0.25">
      <c r="A66" s="64" t="s">
        <v>75</v>
      </c>
      <c r="B66" s="64"/>
      <c r="C66" s="64"/>
      <c r="D66" s="64"/>
      <c r="E66" s="64"/>
      <c r="F66" s="64"/>
      <c r="G66" s="64"/>
      <c r="H66" s="64"/>
      <c r="I66" s="24">
        <f>I44-I43</f>
        <v>-3.5745224832738953E-2</v>
      </c>
      <c r="J66" s="24">
        <f t="shared" si="4"/>
        <v>2.5409801193251591E-2</v>
      </c>
      <c r="K66" s="24">
        <f t="shared" si="4"/>
        <v>5.5497302754827782E-3</v>
      </c>
      <c r="L66" s="24">
        <f t="shared" si="4"/>
        <v>-3.8875110177299492E-3</v>
      </c>
      <c r="M66" s="24">
        <f t="shared" si="4"/>
        <v>8.6732043817345991E-3</v>
      </c>
      <c r="N66" s="25">
        <f>N44-N43</f>
        <v>0</v>
      </c>
      <c r="O66" s="10"/>
      <c r="P66" s="10"/>
      <c r="Q66" s="10"/>
      <c r="R66" s="10"/>
      <c r="S66" s="10"/>
      <c r="T66" s="10"/>
      <c r="U66" s="10"/>
      <c r="V66" s="10"/>
      <c r="W66" s="10"/>
      <c r="X66" s="10"/>
      <c r="Y66" s="10"/>
      <c r="Z66" s="10"/>
      <c r="AA66" s="10"/>
      <c r="AB66" s="10"/>
      <c r="AC66" s="10"/>
      <c r="AD66" s="10"/>
      <c r="AE66" s="10"/>
      <c r="AF66" s="10"/>
      <c r="AG66" s="10"/>
    </row>
    <row r="67" spans="1:33" s="22" customFormat="1" x14ac:dyDescent="0.25">
      <c r="A67" s="64" t="s">
        <v>76</v>
      </c>
      <c r="B67" s="64"/>
      <c r="C67" s="64"/>
      <c r="D67" s="64"/>
      <c r="E67" s="64"/>
      <c r="F67" s="64"/>
      <c r="G67" s="64"/>
      <c r="H67" s="64"/>
      <c r="I67" s="24">
        <f>I45-I44</f>
        <v>-1.0006696649821623E-2</v>
      </c>
      <c r="J67" s="24">
        <f t="shared" si="4"/>
        <v>2.0950601932922253E-2</v>
      </c>
      <c r="K67" s="24">
        <f t="shared" si="4"/>
        <v>1.0202519261934107E-2</v>
      </c>
      <c r="L67" s="24">
        <f t="shared" si="4"/>
        <v>5.181643604457685E-4</v>
      </c>
      <c r="M67" s="24">
        <f t="shared" si="4"/>
        <v>-2.1664588905480536E-2</v>
      </c>
      <c r="N67" s="25">
        <f>N45-N44</f>
        <v>0</v>
      </c>
      <c r="O67" s="10"/>
      <c r="P67" s="10"/>
      <c r="Q67" s="10"/>
      <c r="R67" s="10"/>
      <c r="S67" s="10"/>
      <c r="T67" s="10"/>
      <c r="U67" s="10"/>
      <c r="V67" s="10"/>
      <c r="W67" s="10"/>
      <c r="X67" s="10"/>
      <c r="Y67" s="10"/>
      <c r="Z67" s="10"/>
      <c r="AA67" s="10"/>
      <c r="AB67" s="10"/>
      <c r="AC67" s="10"/>
      <c r="AD67" s="10"/>
      <c r="AE67" s="10"/>
      <c r="AF67" s="10"/>
      <c r="AG67" s="10"/>
    </row>
    <row r="68" spans="1:33" s="22" customFormat="1" x14ac:dyDescent="0.25">
      <c r="A68" s="23" t="s">
        <v>77</v>
      </c>
      <c r="B68" s="64"/>
      <c r="C68" s="64"/>
      <c r="D68" s="64"/>
      <c r="E68" s="64"/>
      <c r="F68" s="64"/>
      <c r="G68" s="64"/>
      <c r="H68" s="64"/>
      <c r="I68" s="24">
        <f>I46-I45</f>
        <v>-7.0387014075671273E-3</v>
      </c>
      <c r="J68" s="24">
        <f t="shared" si="4"/>
        <v>-1.9785536978093599E-2</v>
      </c>
      <c r="K68" s="24">
        <f t="shared" si="4"/>
        <v>1.2472350392019799E-2</v>
      </c>
      <c r="L68" s="24">
        <f t="shared" si="4"/>
        <v>4.4632210596440361E-3</v>
      </c>
      <c r="M68" s="24">
        <f t="shared" si="4"/>
        <v>9.8886669339969119E-3</v>
      </c>
      <c r="N68" s="25">
        <f>N46-N45</f>
        <v>0</v>
      </c>
      <c r="O68" s="10"/>
      <c r="P68" s="10"/>
      <c r="Q68" s="10"/>
      <c r="R68" s="10"/>
      <c r="S68" s="10"/>
      <c r="T68" s="10"/>
      <c r="U68" s="10"/>
      <c r="V68" s="10"/>
      <c r="W68" s="10"/>
      <c r="X68" s="10"/>
      <c r="Y68" s="10"/>
      <c r="Z68" s="10"/>
      <c r="AA68" s="10"/>
      <c r="AB68" s="10"/>
      <c r="AC68" s="10"/>
      <c r="AD68" s="10"/>
      <c r="AE68" s="10"/>
      <c r="AF68" s="10"/>
      <c r="AG68" s="10"/>
    </row>
    <row r="69" spans="1:33" s="22" customFormat="1" x14ac:dyDescent="0.25">
      <c r="A69" s="23" t="s">
        <v>95</v>
      </c>
      <c r="B69" s="24"/>
      <c r="C69" s="24"/>
      <c r="D69" s="24"/>
      <c r="E69" s="24"/>
      <c r="F69" s="24"/>
      <c r="G69" s="24"/>
      <c r="H69" s="24"/>
      <c r="I69" s="24"/>
      <c r="J69" s="24">
        <f>J47-J45</f>
        <v>-3.6462043886808626E-2</v>
      </c>
      <c r="K69" s="24">
        <f t="shared" ref="K69:N69" si="5">K47-K45</f>
        <v>1.695826213419091E-2</v>
      </c>
      <c r="L69" s="24">
        <f t="shared" si="5"/>
        <v>8.915611098134029E-3</v>
      </c>
      <c r="M69" s="24">
        <f t="shared" si="5"/>
        <v>4.8124839427836685E-2</v>
      </c>
      <c r="N69" s="25">
        <f t="shared" si="5"/>
        <v>0</v>
      </c>
    </row>
    <row r="70" spans="1:33" s="22" customFormat="1" x14ac:dyDescent="0.25">
      <c r="A70" s="64" t="s">
        <v>96</v>
      </c>
      <c r="B70" s="24">
        <f>B48-B47</f>
        <v>2.0383852519212865E-3</v>
      </c>
      <c r="C70" s="24">
        <f t="shared" ref="C70:N74" si="6">C48-C47</f>
        <v>1.2941577854751318E-2</v>
      </c>
      <c r="D70" s="24">
        <f t="shared" si="6"/>
        <v>2.1800602552463147E-3</v>
      </c>
      <c r="E70" s="24">
        <f t="shared" si="6"/>
        <v>-1.5092724844012924E-3</v>
      </c>
      <c r="F70" s="24">
        <f t="shared" si="6"/>
        <v>1.0264209424568141E-3</v>
      </c>
      <c r="G70" s="24">
        <f t="shared" si="6"/>
        <v>4.0623138708502232E-3</v>
      </c>
      <c r="H70" s="24">
        <f t="shared" si="6"/>
        <v>1.6827520803094909E-3</v>
      </c>
      <c r="I70" s="24"/>
      <c r="J70" s="24">
        <f t="shared" si="6"/>
        <v>-3.0442777755289696E-2</v>
      </c>
      <c r="K70" s="24">
        <f t="shared" si="6"/>
        <v>1.7524330513326136E-2</v>
      </c>
      <c r="L70" s="24">
        <f t="shared" si="6"/>
        <v>6.5343981125420142E-4</v>
      </c>
      <c r="M70" s="24">
        <f t="shared" si="6"/>
        <v>-1.0157230340424789E-2</v>
      </c>
      <c r="N70" s="25">
        <f t="shared" si="6"/>
        <v>0</v>
      </c>
      <c r="O70" s="11"/>
      <c r="P70" s="11"/>
      <c r="Q70" s="11"/>
      <c r="R70" s="11"/>
      <c r="S70" s="11"/>
      <c r="T70" s="11"/>
    </row>
    <row r="71" spans="1:33" s="22" customFormat="1" x14ac:dyDescent="0.25">
      <c r="A71" s="64" t="s">
        <v>97</v>
      </c>
      <c r="B71" s="41">
        <f>B49-B48</f>
        <v>2.3038195630982403E-3</v>
      </c>
      <c r="C71" s="41">
        <f t="shared" si="6"/>
        <v>-6.5660262659036038E-3</v>
      </c>
      <c r="D71" s="41">
        <f t="shared" si="6"/>
        <v>-2.2095085304834859E-3</v>
      </c>
      <c r="E71" s="41">
        <f t="shared" si="6"/>
        <v>-5.8298606489858035E-3</v>
      </c>
      <c r="F71" s="41">
        <f t="shared" si="6"/>
        <v>-1.0094315528969069E-3</v>
      </c>
      <c r="G71" s="41">
        <f t="shared" si="6"/>
        <v>-6.3703224425635668E-3</v>
      </c>
      <c r="H71" s="41">
        <f t="shared" si="6"/>
        <v>1.939952086847968E-3</v>
      </c>
      <c r="I71" s="41"/>
      <c r="J71" s="41">
        <f t="shared" si="6"/>
        <v>2.9467869951043724E-2</v>
      </c>
      <c r="K71" s="41">
        <f t="shared" si="6"/>
        <v>-1.4763554709841281E-2</v>
      </c>
      <c r="L71" s="41">
        <f t="shared" si="6"/>
        <v>1.1083963122700116E-2</v>
      </c>
      <c r="M71" s="41">
        <f t="shared" si="6"/>
        <v>-8.0469005730154086E-3</v>
      </c>
      <c r="N71" s="40">
        <f t="shared" si="6"/>
        <v>0</v>
      </c>
      <c r="O71" s="11"/>
      <c r="P71" s="11"/>
      <c r="Q71" s="11"/>
      <c r="R71" s="11"/>
      <c r="S71" s="11"/>
      <c r="T71" s="11"/>
    </row>
    <row r="72" spans="1:33" s="22" customFormat="1" x14ac:dyDescent="0.25">
      <c r="A72" s="64" t="s">
        <v>98</v>
      </c>
      <c r="B72" s="41">
        <f>B50-B49</f>
        <v>-4.2539949050486338E-3</v>
      </c>
      <c r="C72" s="41">
        <f t="shared" si="6"/>
        <v>-4.2322834645669299E-3</v>
      </c>
      <c r="D72" s="41">
        <f t="shared" si="6"/>
        <v>-3.1177628531727647E-3</v>
      </c>
      <c r="E72" s="41">
        <f t="shared" si="6"/>
        <v>1.9786359425660038E-3</v>
      </c>
      <c r="F72" s="41">
        <f t="shared" si="6"/>
        <v>-3.6735757295044032E-3</v>
      </c>
      <c r="G72" s="41">
        <f t="shared" si="6"/>
        <v>-1.0669001852709581E-2</v>
      </c>
      <c r="H72" s="41">
        <f t="shared" si="6"/>
        <v>-6.7479157017137636E-3</v>
      </c>
      <c r="I72" s="41"/>
      <c r="J72" s="41">
        <f t="shared" si="6"/>
        <v>2.1151285317276503E-2</v>
      </c>
      <c r="K72" s="41">
        <f t="shared" si="6"/>
        <v>2.1426296896711439E-2</v>
      </c>
      <c r="L72" s="41">
        <f t="shared" si="6"/>
        <v>-9.12748957850857E-3</v>
      </c>
      <c r="M72" s="41">
        <f t="shared" si="6"/>
        <v>-2.7341940713293128E-3</v>
      </c>
      <c r="N72" s="40">
        <f t="shared" si="6"/>
        <v>0</v>
      </c>
      <c r="O72" s="11"/>
      <c r="P72" s="11"/>
      <c r="Q72" s="11"/>
      <c r="R72" s="11"/>
      <c r="S72" s="11"/>
      <c r="T72" s="11"/>
    </row>
    <row r="73" spans="1:33" s="22" customFormat="1" x14ac:dyDescent="0.25">
      <c r="A73" s="64" t="s">
        <v>99</v>
      </c>
      <c r="B73" s="41">
        <f>B51-B50</f>
        <v>5.6384631317315664E-3</v>
      </c>
      <c r="C73" s="41">
        <f t="shared" si="6"/>
        <v>-1.0563380281690231E-4</v>
      </c>
      <c r="D73" s="41">
        <f t="shared" si="6"/>
        <v>-1.5068351284175645E-3</v>
      </c>
      <c r="E73" s="41">
        <f t="shared" si="6"/>
        <v>-3.0514705882352944E-3</v>
      </c>
      <c r="F73" s="41">
        <f t="shared" si="6"/>
        <v>-5.0020712510356197E-4</v>
      </c>
      <c r="G73" s="41">
        <f t="shared" si="6"/>
        <v>-6.0620339685169833E-3</v>
      </c>
      <c r="H73" s="41">
        <f t="shared" si="6"/>
        <v>-1.2861433305716652E-2</v>
      </c>
      <c r="I73" s="41"/>
      <c r="J73" s="41">
        <f t="shared" si="6"/>
        <v>3.121893123446573E-3</v>
      </c>
      <c r="K73" s="41">
        <f t="shared" si="6"/>
        <v>1.1672017398508705E-2</v>
      </c>
      <c r="L73" s="41">
        <f t="shared" si="6"/>
        <v>5.1211681855840921E-3</v>
      </c>
      <c r="M73" s="41">
        <f t="shared" si="6"/>
        <v>-1.4659279204639608E-3</v>
      </c>
      <c r="N73" s="40">
        <f t="shared" si="6"/>
        <v>0</v>
      </c>
      <c r="O73" s="11"/>
      <c r="P73" s="11"/>
      <c r="Q73" s="11"/>
      <c r="R73" s="11"/>
      <c r="S73" s="11"/>
      <c r="T73" s="11"/>
    </row>
    <row r="74" spans="1:33" s="22" customFormat="1" x14ac:dyDescent="0.25">
      <c r="A74" s="64" t="s">
        <v>479</v>
      </c>
      <c r="B74" s="41">
        <f>B52-B51</f>
        <v>-2.707355242566511E-3</v>
      </c>
      <c r="C74" s="41">
        <f t="shared" si="6"/>
        <v>8.5550339071465906E-4</v>
      </c>
      <c r="D74" s="41">
        <f t="shared" si="6"/>
        <v>6.5206051121544095E-4</v>
      </c>
      <c r="E74" s="41">
        <f t="shared" si="6"/>
        <v>1.9979134063641112E-3</v>
      </c>
      <c r="F74" s="41">
        <f t="shared" si="6"/>
        <v>1.1006781429316638E-3</v>
      </c>
      <c r="G74" s="41">
        <f t="shared" si="6"/>
        <v>-3.354199269692229E-3</v>
      </c>
      <c r="H74" s="41">
        <f t="shared" si="6"/>
        <v>1.3656755346896199E-2</v>
      </c>
      <c r="I74" s="41"/>
      <c r="J74" s="41">
        <f t="shared" si="6"/>
        <v>1.0725091288471544E-2</v>
      </c>
      <c r="K74" s="41">
        <f t="shared" si="6"/>
        <v>-5.7955138236828463E-3</v>
      </c>
      <c r="L74" s="41">
        <f t="shared" si="6"/>
        <v>-7.5117370892018795E-3</v>
      </c>
      <c r="M74" s="41">
        <f t="shared" si="6"/>
        <v>-9.6191966614501828E-3</v>
      </c>
      <c r="N74" s="40">
        <f t="shared" si="6"/>
        <v>0</v>
      </c>
      <c r="O74" s="11"/>
      <c r="P74" s="11"/>
      <c r="Q74" s="11"/>
      <c r="R74" s="11"/>
      <c r="S74" s="11"/>
      <c r="T74" s="11"/>
    </row>
    <row r="75" spans="1:33" s="22" customFormat="1" x14ac:dyDescent="0.25">
      <c r="A75" s="64"/>
      <c r="B75" s="24"/>
      <c r="C75" s="24"/>
      <c r="D75" s="24"/>
      <c r="E75" s="24"/>
      <c r="F75" s="24"/>
      <c r="G75" s="24"/>
      <c r="H75" s="24"/>
      <c r="I75" s="24"/>
      <c r="J75" s="24"/>
      <c r="K75" s="24"/>
      <c r="L75" s="24"/>
      <c r="M75" s="24"/>
      <c r="N75" s="25"/>
      <c r="O75" s="11"/>
      <c r="P75" s="11"/>
      <c r="Q75" s="11"/>
      <c r="R75" s="11"/>
      <c r="S75" s="11"/>
      <c r="T75" s="11"/>
    </row>
    <row r="76" spans="1:33" s="22" customFormat="1" ht="14.45" customHeight="1" x14ac:dyDescent="0.25">
      <c r="A76" s="64" t="str">
        <f>CONCATENATE("Note 1: ",'[1]3.3.1'!$AS$33)</f>
        <v xml:space="preserve">Note 1: 2019-2020* data is for the period 1 July 2019 to 27 March 2020 due to discontinuation of Form EX01 on 27 March 2020. </v>
      </c>
      <c r="B76" s="64"/>
      <c r="C76" s="64"/>
      <c r="D76" s="64"/>
      <c r="E76" s="64"/>
      <c r="F76" s="64"/>
      <c r="G76" s="64"/>
      <c r="H76" s="64"/>
      <c r="I76" s="24"/>
      <c r="J76" s="24"/>
      <c r="K76" s="24"/>
      <c r="L76" s="24"/>
      <c r="M76" s="24"/>
      <c r="N76" s="25"/>
      <c r="O76" s="10"/>
      <c r="P76" s="10"/>
      <c r="Q76" s="10"/>
      <c r="R76" s="10"/>
      <c r="S76" s="10"/>
      <c r="T76" s="10"/>
      <c r="U76" s="10"/>
      <c r="V76" s="10"/>
      <c r="W76" s="10"/>
      <c r="X76" s="10"/>
      <c r="Y76" s="10"/>
      <c r="Z76" s="10"/>
      <c r="AA76" s="10"/>
      <c r="AB76" s="10"/>
      <c r="AC76" s="10"/>
      <c r="AD76" s="10"/>
      <c r="AE76" s="10"/>
      <c r="AF76" s="10"/>
      <c r="AG76" s="10"/>
    </row>
    <row r="77" spans="1:33" s="22" customFormat="1" ht="14.45" customHeight="1" x14ac:dyDescent="0.25">
      <c r="A77" s="64" t="str">
        <f>CONCATENATE("Note 2: ",'[1]3.3.1'!$AS$34)</f>
        <v>Note 2: 2019-2020** data is for the period 28 March 2020 (when the Initial Statutory Report was introduced) to 30 June 2020.</v>
      </c>
      <c r="B77" s="64"/>
      <c r="C77" s="64"/>
      <c r="D77" s="64"/>
      <c r="E77" s="64"/>
      <c r="F77" s="64"/>
      <c r="G77" s="64"/>
      <c r="H77" s="64"/>
      <c r="I77" s="24"/>
      <c r="J77" s="24"/>
      <c r="K77" s="24"/>
      <c r="L77" s="24"/>
      <c r="M77" s="24"/>
      <c r="N77" s="25"/>
      <c r="O77" s="10"/>
      <c r="P77" s="10"/>
      <c r="Q77" s="10"/>
      <c r="R77" s="10"/>
      <c r="S77" s="10"/>
      <c r="T77" s="10"/>
      <c r="U77" s="10"/>
      <c r="V77" s="10"/>
      <c r="W77" s="10"/>
      <c r="X77" s="10"/>
      <c r="Y77" s="10"/>
      <c r="Z77" s="10"/>
      <c r="AA77" s="10"/>
      <c r="AB77" s="10"/>
      <c r="AC77" s="10"/>
      <c r="AD77" s="10"/>
      <c r="AE77" s="10"/>
      <c r="AF77" s="10"/>
      <c r="AG77" s="10"/>
    </row>
    <row r="78" spans="1:33" s="22" customFormat="1" ht="14.45" customHeight="1" x14ac:dyDescent="0.25">
      <c r="A78" s="35" t="s">
        <v>205</v>
      </c>
      <c r="B78" s="64"/>
      <c r="C78" s="64"/>
      <c r="D78" s="64"/>
      <c r="E78" s="64"/>
      <c r="F78" s="64"/>
      <c r="G78" s="64"/>
      <c r="H78" s="64"/>
      <c r="I78" s="24"/>
      <c r="J78" s="24"/>
      <c r="K78" s="24"/>
      <c r="L78" s="24"/>
      <c r="M78" s="24"/>
      <c r="N78" s="25"/>
      <c r="O78" s="10"/>
      <c r="P78" s="10"/>
      <c r="Q78" s="10"/>
      <c r="R78" s="10"/>
      <c r="S78" s="10"/>
      <c r="T78" s="10"/>
      <c r="U78" s="10"/>
      <c r="V78" s="10"/>
      <c r="W78" s="10"/>
      <c r="X78" s="10"/>
      <c r="Y78" s="10"/>
      <c r="Z78" s="10"/>
      <c r="AA78" s="10"/>
      <c r="AB78" s="10"/>
      <c r="AC78" s="10"/>
      <c r="AD78" s="10"/>
      <c r="AE78" s="10"/>
      <c r="AF78" s="10"/>
      <c r="AG78" s="10"/>
    </row>
    <row r="79" spans="1:33" s="22" customFormat="1" x14ac:dyDescent="0.25">
      <c r="A79" s="210"/>
      <c r="B79" s="210"/>
      <c r="C79" s="210"/>
      <c r="D79" s="210"/>
      <c r="E79" s="210"/>
      <c r="F79" s="210"/>
      <c r="G79" s="210"/>
      <c r="H79" s="210"/>
      <c r="I79" s="210"/>
      <c r="J79" s="210"/>
      <c r="K79" s="210"/>
      <c r="L79" s="210"/>
      <c r="M79" s="210"/>
      <c r="N79" s="210"/>
      <c r="O79" s="10"/>
    </row>
    <row r="80" spans="1:33" s="22" customFormat="1" x14ac:dyDescent="0.25">
      <c r="A80" s="219" t="s">
        <v>206</v>
      </c>
      <c r="B80" s="219"/>
      <c r="C80" s="219"/>
      <c r="D80" s="219"/>
      <c r="E80" s="219"/>
      <c r="F80" s="219"/>
      <c r="G80" s="219"/>
      <c r="H80" s="219"/>
      <c r="I80" s="219"/>
      <c r="J80" s="219"/>
      <c r="K80" s="219"/>
      <c r="L80" s="219"/>
      <c r="M80" s="219"/>
      <c r="N80" s="219"/>
      <c r="O80" s="219"/>
      <c r="P80" s="2"/>
    </row>
    <row r="81" spans="1:16" s="22" customFormat="1" x14ac:dyDescent="0.25">
      <c r="A81" s="2"/>
      <c r="B81" s="2"/>
      <c r="C81" s="2"/>
      <c r="D81" s="2"/>
      <c r="E81" s="2"/>
      <c r="F81" s="2"/>
      <c r="G81" s="2"/>
      <c r="H81" s="2"/>
      <c r="I81" s="2"/>
      <c r="J81" s="2"/>
      <c r="K81" s="2"/>
      <c r="L81" s="2"/>
      <c r="M81" s="2"/>
      <c r="N81" s="2"/>
      <c r="O81" s="2"/>
      <c r="P81" s="2"/>
    </row>
    <row r="82" spans="1:16" x14ac:dyDescent="0.25">
      <c r="A82" s="7"/>
      <c r="B82" s="7"/>
      <c r="C82" s="7"/>
      <c r="D82" s="7"/>
      <c r="E82" s="7"/>
      <c r="F82" s="7"/>
      <c r="G82" s="7"/>
      <c r="H82" s="7"/>
      <c r="N82" s="8"/>
    </row>
    <row r="83" spans="1:16" x14ac:dyDescent="0.25">
      <c r="A83" s="7"/>
      <c r="B83" s="7"/>
      <c r="C83" s="7"/>
      <c r="D83" s="7"/>
      <c r="E83" s="7"/>
      <c r="F83" s="7"/>
      <c r="G83" s="7"/>
      <c r="H83" s="7"/>
      <c r="N83" s="8"/>
    </row>
    <row r="84" spans="1:16" x14ac:dyDescent="0.25">
      <c r="A84" s="7"/>
      <c r="B84" s="7"/>
      <c r="C84" s="7"/>
      <c r="D84" s="7"/>
      <c r="E84" s="7"/>
      <c r="F84" s="7"/>
      <c r="G84" s="7"/>
      <c r="H84" s="7"/>
      <c r="N84" s="8"/>
    </row>
    <row r="85" spans="1:16" x14ac:dyDescent="0.25">
      <c r="A85" s="7"/>
      <c r="B85" s="7"/>
      <c r="C85" s="7"/>
      <c r="D85" s="7"/>
      <c r="E85" s="7"/>
      <c r="F85" s="7"/>
      <c r="G85" s="7"/>
      <c r="H85" s="7"/>
      <c r="N85" s="8"/>
    </row>
    <row r="86" spans="1:16" x14ac:dyDescent="0.25">
      <c r="A86" s="7"/>
      <c r="B86" s="7"/>
      <c r="C86" s="7"/>
      <c r="D86" s="7"/>
      <c r="E86" s="7"/>
      <c r="F86" s="7"/>
      <c r="G86" s="7"/>
      <c r="H86" s="7"/>
      <c r="N86" s="8"/>
    </row>
    <row r="87" spans="1:16" x14ac:dyDescent="0.25">
      <c r="A87" s="7"/>
      <c r="B87" s="7"/>
      <c r="C87" s="7"/>
      <c r="D87" s="7"/>
      <c r="E87" s="7"/>
      <c r="F87" s="7"/>
      <c r="G87" s="7"/>
      <c r="H87" s="7"/>
      <c r="N87" s="8"/>
    </row>
    <row r="88" spans="1:16" x14ac:dyDescent="0.25">
      <c r="A88" s="7"/>
      <c r="B88" s="7"/>
      <c r="C88" s="7"/>
      <c r="D88" s="7"/>
      <c r="E88" s="7"/>
      <c r="F88" s="7"/>
      <c r="G88" s="7"/>
      <c r="H88" s="7"/>
      <c r="N88" s="8"/>
    </row>
    <row r="89" spans="1:16" x14ac:dyDescent="0.25">
      <c r="A89" s="7"/>
      <c r="B89" s="7"/>
      <c r="C89" s="7"/>
      <c r="D89" s="7"/>
      <c r="E89" s="7"/>
      <c r="F89" s="7"/>
      <c r="G89" s="7"/>
      <c r="H89" s="7"/>
      <c r="N89" s="8"/>
    </row>
    <row r="90" spans="1:16" x14ac:dyDescent="0.25">
      <c r="A90" s="7"/>
      <c r="B90" s="7"/>
      <c r="C90" s="7"/>
      <c r="D90" s="7"/>
      <c r="E90" s="7"/>
      <c r="F90" s="7"/>
      <c r="G90" s="7"/>
      <c r="H90" s="7"/>
      <c r="N90" s="8"/>
    </row>
    <row r="91" spans="1:16" x14ac:dyDescent="0.25">
      <c r="A91" s="7"/>
      <c r="B91" s="7"/>
      <c r="C91" s="7"/>
      <c r="D91" s="7"/>
      <c r="E91" s="7"/>
      <c r="F91" s="7"/>
      <c r="G91" s="7"/>
      <c r="H91" s="7"/>
      <c r="N91" s="8"/>
    </row>
    <row r="92" spans="1:16" x14ac:dyDescent="0.25">
      <c r="A92" s="7"/>
      <c r="B92" s="7"/>
      <c r="C92" s="7"/>
      <c r="D92" s="7"/>
      <c r="E92" s="7"/>
      <c r="F92" s="7"/>
      <c r="G92" s="7"/>
      <c r="H92" s="7"/>
      <c r="N92" s="8"/>
    </row>
    <row r="93" spans="1:16" x14ac:dyDescent="0.25">
      <c r="A93" s="7"/>
      <c r="B93" s="7"/>
      <c r="C93" s="7"/>
      <c r="D93" s="7"/>
      <c r="E93" s="7"/>
      <c r="F93" s="7"/>
      <c r="G93" s="7"/>
      <c r="H93" s="7"/>
      <c r="N93" s="8"/>
    </row>
    <row r="94" spans="1:16" x14ac:dyDescent="0.25">
      <c r="A94" s="7"/>
      <c r="B94" s="7"/>
      <c r="C94" s="7"/>
      <c r="D94" s="7"/>
      <c r="E94" s="7"/>
      <c r="F94" s="7"/>
      <c r="G94" s="7"/>
      <c r="H94" s="7"/>
      <c r="N94" s="8"/>
    </row>
    <row r="95" spans="1:16" x14ac:dyDescent="0.25">
      <c r="A95" s="7"/>
      <c r="B95" s="7"/>
      <c r="C95" s="7"/>
      <c r="D95" s="7"/>
      <c r="E95" s="7"/>
      <c r="F95" s="7"/>
      <c r="G95" s="7"/>
      <c r="H95" s="7"/>
      <c r="N95" s="8"/>
    </row>
    <row r="96" spans="1:16" x14ac:dyDescent="0.25">
      <c r="A96" s="7"/>
      <c r="B96" s="7"/>
      <c r="C96" s="7"/>
      <c r="D96" s="7"/>
      <c r="E96" s="7"/>
      <c r="F96" s="7"/>
      <c r="G96" s="7"/>
      <c r="H96" s="7"/>
      <c r="N96" s="8"/>
    </row>
    <row r="97" spans="1:14" x14ac:dyDescent="0.25">
      <c r="A97" s="7"/>
      <c r="B97" s="7"/>
      <c r="C97" s="7"/>
      <c r="D97" s="7"/>
      <c r="E97" s="7"/>
      <c r="F97" s="7"/>
      <c r="G97" s="7"/>
      <c r="H97" s="7"/>
      <c r="N97" s="8"/>
    </row>
    <row r="98" spans="1:14" x14ac:dyDescent="0.25">
      <c r="A98" s="7"/>
      <c r="B98" s="7"/>
      <c r="C98" s="7"/>
      <c r="D98" s="7"/>
      <c r="E98" s="7"/>
      <c r="F98" s="7"/>
      <c r="G98" s="7"/>
      <c r="H98" s="7"/>
      <c r="N98" s="8"/>
    </row>
    <row r="99" spans="1:14" x14ac:dyDescent="0.25">
      <c r="A99" s="7"/>
      <c r="B99" s="7"/>
      <c r="C99" s="7"/>
      <c r="D99" s="7"/>
      <c r="E99" s="7"/>
      <c r="F99" s="7"/>
      <c r="G99" s="7"/>
      <c r="H99" s="7"/>
      <c r="N99" s="8"/>
    </row>
    <row r="100" spans="1:14" x14ac:dyDescent="0.25">
      <c r="A100" s="7"/>
      <c r="B100" s="7"/>
      <c r="C100" s="7"/>
      <c r="D100" s="7"/>
      <c r="E100" s="7"/>
      <c r="F100" s="7"/>
      <c r="G100" s="7"/>
      <c r="H100" s="7"/>
      <c r="N100" s="8"/>
    </row>
    <row r="101" spans="1:14" x14ac:dyDescent="0.25">
      <c r="A101" s="7"/>
      <c r="B101" s="7"/>
      <c r="C101" s="7"/>
      <c r="D101" s="7"/>
      <c r="E101" s="7"/>
      <c r="F101" s="7"/>
      <c r="G101" s="7"/>
      <c r="H101" s="7"/>
      <c r="N101" s="8"/>
    </row>
    <row r="102" spans="1:14" x14ac:dyDescent="0.25">
      <c r="A102" s="5" t="s">
        <v>41</v>
      </c>
      <c r="B102" s="5"/>
      <c r="C102" s="5"/>
      <c r="D102" s="5"/>
      <c r="E102" s="5"/>
      <c r="F102" s="5"/>
      <c r="G102" s="5"/>
      <c r="H102" s="5"/>
    </row>
    <row r="103" spans="1:14" x14ac:dyDescent="0.25">
      <c r="A103" s="5"/>
      <c r="B103" s="5"/>
      <c r="C103" s="5"/>
      <c r="D103" s="5"/>
      <c r="E103" s="5"/>
      <c r="F103" s="5"/>
      <c r="G103" s="5"/>
      <c r="H103" s="5"/>
    </row>
    <row r="104" spans="1:14" x14ac:dyDescent="0.25">
      <c r="A104" s="5"/>
      <c r="B104" s="5"/>
      <c r="C104" s="5"/>
      <c r="D104" s="5"/>
      <c r="E104" s="5"/>
      <c r="F104" s="5"/>
      <c r="G104" s="5"/>
      <c r="H104" s="5"/>
    </row>
    <row r="105" spans="1:14" x14ac:dyDescent="0.25">
      <c r="A105" s="5"/>
      <c r="B105" s="5"/>
      <c r="C105" s="5"/>
      <c r="D105" s="5"/>
      <c r="E105" s="5"/>
      <c r="F105" s="5"/>
      <c r="G105" s="5"/>
      <c r="H105" s="5"/>
    </row>
    <row r="106" spans="1:14" x14ac:dyDescent="0.25">
      <c r="A106" s="5"/>
      <c r="B106" s="5"/>
      <c r="C106" s="5"/>
      <c r="D106" s="5"/>
      <c r="E106" s="5"/>
      <c r="F106" s="5"/>
      <c r="G106" s="5"/>
      <c r="H106" s="5"/>
    </row>
    <row r="107" spans="1:14" x14ac:dyDescent="0.25">
      <c r="A107" s="5"/>
      <c r="B107" s="5"/>
      <c r="C107" s="5"/>
      <c r="D107" s="5"/>
      <c r="E107" s="5"/>
      <c r="F107" s="5"/>
      <c r="G107" s="5"/>
      <c r="H107" s="5"/>
    </row>
    <row r="108" spans="1:14" x14ac:dyDescent="0.25">
      <c r="A108" s="5"/>
      <c r="B108" s="5"/>
      <c r="C108" s="5"/>
      <c r="D108" s="5"/>
      <c r="E108" s="5"/>
      <c r="F108" s="5"/>
      <c r="G108" s="5"/>
      <c r="H108" s="5"/>
    </row>
    <row r="109" spans="1:14" x14ac:dyDescent="0.25">
      <c r="A109" s="5"/>
      <c r="B109" s="5"/>
      <c r="C109" s="5"/>
      <c r="D109" s="5"/>
      <c r="E109" s="5"/>
      <c r="F109" s="5"/>
      <c r="G109" s="5"/>
      <c r="H109" s="5"/>
    </row>
    <row r="110" spans="1:14" x14ac:dyDescent="0.25">
      <c r="A110" s="5"/>
      <c r="B110" s="5"/>
      <c r="C110" s="5"/>
      <c r="D110" s="5"/>
      <c r="E110" s="5"/>
      <c r="F110" s="5"/>
      <c r="G110" s="5"/>
      <c r="H110" s="5"/>
    </row>
    <row r="111" spans="1:14" x14ac:dyDescent="0.25">
      <c r="A111" s="5"/>
      <c r="B111" s="5"/>
      <c r="C111" s="5"/>
      <c r="D111" s="5"/>
      <c r="E111" s="5"/>
      <c r="F111" s="5"/>
      <c r="G111" s="5"/>
      <c r="H111" s="5"/>
    </row>
    <row r="112" spans="1:14" x14ac:dyDescent="0.25">
      <c r="A112" s="5"/>
      <c r="B112" s="5"/>
      <c r="C112" s="5"/>
      <c r="D112" s="5"/>
      <c r="E112" s="5"/>
      <c r="F112" s="5"/>
      <c r="G112" s="5"/>
      <c r="H112" s="5"/>
    </row>
    <row r="113" spans="1:8" x14ac:dyDescent="0.25">
      <c r="A113" s="5"/>
      <c r="B113" s="5"/>
      <c r="C113" s="5"/>
      <c r="D113" s="5"/>
      <c r="E113" s="5"/>
      <c r="F113" s="5"/>
      <c r="G113" s="5"/>
      <c r="H113" s="5"/>
    </row>
    <row r="114" spans="1:8" x14ac:dyDescent="0.25">
      <c r="A114" s="5"/>
      <c r="B114" s="5"/>
      <c r="C114" s="5"/>
      <c r="D114" s="5"/>
      <c r="E114" s="5"/>
      <c r="F114" s="5"/>
      <c r="G114" s="5"/>
      <c r="H114" s="5"/>
    </row>
    <row r="115" spans="1:8" x14ac:dyDescent="0.25">
      <c r="A115" s="5"/>
      <c r="B115" s="5"/>
      <c r="C115" s="5"/>
      <c r="D115" s="5"/>
      <c r="E115" s="5"/>
      <c r="F115" s="5"/>
      <c r="G115" s="5"/>
      <c r="H115" s="5"/>
    </row>
    <row r="116" spans="1:8" x14ac:dyDescent="0.25">
      <c r="A116" s="5"/>
      <c r="B116" s="5"/>
      <c r="C116" s="5"/>
      <c r="D116" s="5"/>
      <c r="E116" s="5"/>
      <c r="F116" s="5"/>
      <c r="G116" s="5"/>
      <c r="H116" s="5"/>
    </row>
    <row r="117" spans="1:8" x14ac:dyDescent="0.25">
      <c r="A117" s="5"/>
      <c r="B117" s="5"/>
      <c r="C117" s="5"/>
      <c r="D117" s="5"/>
      <c r="E117" s="5"/>
      <c r="F117" s="5"/>
      <c r="G117" s="5"/>
      <c r="H117" s="5"/>
    </row>
    <row r="118" spans="1:8" x14ac:dyDescent="0.25">
      <c r="A118" s="5"/>
      <c r="B118" s="5"/>
      <c r="C118" s="5"/>
      <c r="D118" s="5"/>
      <c r="E118" s="5"/>
      <c r="F118" s="5"/>
      <c r="G118" s="5"/>
      <c r="H118" s="5"/>
    </row>
    <row r="119" spans="1:8" x14ac:dyDescent="0.25">
      <c r="A119" s="5"/>
      <c r="B119" s="5"/>
      <c r="C119" s="5"/>
      <c r="D119" s="5"/>
      <c r="E119" s="5"/>
      <c r="F119" s="5"/>
      <c r="G119" s="5"/>
      <c r="H119" s="5"/>
    </row>
    <row r="120" spans="1:8" x14ac:dyDescent="0.25">
      <c r="A120" s="5"/>
      <c r="B120" s="5"/>
      <c r="C120" s="5"/>
      <c r="D120" s="5"/>
      <c r="E120" s="5"/>
      <c r="F120" s="5"/>
      <c r="G120" s="5"/>
      <c r="H120" s="5"/>
    </row>
    <row r="121" spans="1:8" x14ac:dyDescent="0.25">
      <c r="A121" s="5"/>
      <c r="B121" s="5"/>
      <c r="C121" s="5"/>
      <c r="D121" s="5"/>
      <c r="E121" s="5"/>
      <c r="F121" s="5"/>
      <c r="G121" s="5"/>
      <c r="H121" s="5"/>
    </row>
    <row r="122" spans="1:8" x14ac:dyDescent="0.25">
      <c r="A122" s="5"/>
      <c r="B122" s="5"/>
      <c r="C122" s="5"/>
      <c r="D122" s="5"/>
      <c r="E122" s="5"/>
      <c r="F122" s="5"/>
      <c r="G122" s="5"/>
      <c r="H122" s="5"/>
    </row>
    <row r="123" spans="1:8" x14ac:dyDescent="0.25">
      <c r="A123" s="5"/>
      <c r="B123" s="5"/>
      <c r="C123" s="5"/>
      <c r="D123" s="5"/>
      <c r="E123" s="5"/>
      <c r="F123" s="5"/>
      <c r="G123" s="5"/>
      <c r="H123" s="5"/>
    </row>
    <row r="124" spans="1:8" x14ac:dyDescent="0.25">
      <c r="A124" s="5"/>
      <c r="B124" s="5"/>
      <c r="C124" s="5"/>
      <c r="D124" s="5"/>
      <c r="E124" s="5"/>
      <c r="F124" s="5"/>
      <c r="G124" s="5"/>
      <c r="H124" s="5"/>
    </row>
    <row r="125" spans="1:8" x14ac:dyDescent="0.25">
      <c r="A125" s="5"/>
      <c r="B125" s="5"/>
      <c r="C125" s="5"/>
      <c r="D125" s="5"/>
      <c r="E125" s="5"/>
      <c r="F125" s="5"/>
      <c r="G125" s="5"/>
      <c r="H125" s="5"/>
    </row>
    <row r="126" spans="1:8" x14ac:dyDescent="0.25">
      <c r="A126" s="5"/>
      <c r="B126" s="5"/>
      <c r="C126" s="5"/>
      <c r="D126" s="5"/>
      <c r="E126" s="5"/>
      <c r="F126" s="5"/>
      <c r="G126" s="5"/>
      <c r="H126" s="5"/>
    </row>
    <row r="127" spans="1:8" x14ac:dyDescent="0.25">
      <c r="A127" s="5"/>
      <c r="B127" s="5"/>
      <c r="C127" s="5"/>
      <c r="D127" s="5"/>
      <c r="E127" s="5"/>
      <c r="F127" s="5"/>
      <c r="G127" s="5"/>
      <c r="H127" s="5"/>
    </row>
    <row r="128" spans="1:8" x14ac:dyDescent="0.25">
      <c r="A128" s="5"/>
      <c r="B128" s="5"/>
      <c r="C128" s="5"/>
      <c r="D128" s="5"/>
      <c r="E128" s="5"/>
      <c r="F128" s="5"/>
      <c r="G128" s="5"/>
      <c r="H128" s="5"/>
    </row>
    <row r="129" spans="1:8" x14ac:dyDescent="0.25">
      <c r="A129" s="5"/>
      <c r="B129" s="5"/>
      <c r="C129" s="5"/>
      <c r="D129" s="5"/>
      <c r="E129" s="5"/>
      <c r="F129" s="5"/>
      <c r="G129" s="5"/>
      <c r="H129" s="5"/>
    </row>
    <row r="130" spans="1:8" x14ac:dyDescent="0.25">
      <c r="A130" s="5"/>
      <c r="B130" s="5"/>
      <c r="C130" s="5"/>
      <c r="D130" s="5"/>
      <c r="E130" s="5"/>
      <c r="F130" s="5"/>
      <c r="G130" s="5"/>
      <c r="H130" s="5"/>
    </row>
    <row r="131" spans="1:8" x14ac:dyDescent="0.25">
      <c r="A131" s="5"/>
      <c r="B131" s="5"/>
      <c r="C131" s="5"/>
      <c r="D131" s="5"/>
      <c r="E131" s="5"/>
      <c r="F131" s="5"/>
      <c r="G131" s="5"/>
      <c r="H131" s="5"/>
    </row>
    <row r="132" spans="1:8" x14ac:dyDescent="0.25">
      <c r="A132" s="5"/>
      <c r="B132" s="5"/>
      <c r="C132" s="5"/>
      <c r="D132" s="5"/>
      <c r="E132" s="5"/>
      <c r="F132" s="5"/>
      <c r="G132" s="5"/>
      <c r="H132" s="5"/>
    </row>
    <row r="133" spans="1:8" x14ac:dyDescent="0.25">
      <c r="A133" s="5"/>
      <c r="B133" s="5"/>
      <c r="C133" s="5"/>
      <c r="D133" s="5"/>
      <c r="E133" s="5"/>
      <c r="F133" s="5"/>
      <c r="G133" s="5"/>
      <c r="H133" s="5"/>
    </row>
    <row r="134" spans="1:8" x14ac:dyDescent="0.25">
      <c r="A134" s="5"/>
      <c r="B134" s="5"/>
      <c r="C134" s="5"/>
      <c r="D134" s="5"/>
      <c r="E134" s="5"/>
      <c r="F134" s="5"/>
      <c r="G134" s="5"/>
      <c r="H134" s="5"/>
    </row>
    <row r="135" spans="1:8" x14ac:dyDescent="0.25">
      <c r="A135" s="5"/>
      <c r="B135" s="5"/>
      <c r="C135" s="5"/>
      <c r="D135" s="5"/>
      <c r="E135" s="5"/>
      <c r="F135" s="5"/>
      <c r="G135" s="5"/>
      <c r="H135" s="5"/>
    </row>
    <row r="136" spans="1:8" x14ac:dyDescent="0.25">
      <c r="A136" s="5"/>
      <c r="B136" s="5"/>
      <c r="C136" s="5"/>
      <c r="D136" s="5"/>
      <c r="E136" s="5"/>
      <c r="F136" s="5"/>
      <c r="G136" s="5"/>
      <c r="H136" s="5"/>
    </row>
    <row r="137" spans="1:8" x14ac:dyDescent="0.25">
      <c r="A137" s="5"/>
      <c r="B137" s="5"/>
      <c r="C137" s="5"/>
      <c r="D137" s="5"/>
      <c r="E137" s="5"/>
      <c r="F137" s="5"/>
      <c r="G137" s="5"/>
      <c r="H137" s="5"/>
    </row>
    <row r="138" spans="1:8" x14ac:dyDescent="0.25">
      <c r="A138" s="5"/>
      <c r="B138" s="5"/>
      <c r="C138" s="5"/>
      <c r="D138" s="5"/>
      <c r="E138" s="5"/>
      <c r="F138" s="5"/>
      <c r="G138" s="5"/>
      <c r="H138" s="5"/>
    </row>
    <row r="139" spans="1:8" x14ac:dyDescent="0.25">
      <c r="A139" s="5"/>
      <c r="B139" s="5"/>
      <c r="C139" s="5"/>
      <c r="D139" s="5"/>
      <c r="E139" s="5"/>
      <c r="F139" s="5"/>
      <c r="G139" s="5"/>
      <c r="H139" s="5"/>
    </row>
    <row r="140" spans="1:8" x14ac:dyDescent="0.25">
      <c r="A140" s="5"/>
      <c r="B140" s="5"/>
      <c r="C140" s="5"/>
      <c r="D140" s="5"/>
      <c r="E140" s="5"/>
      <c r="F140" s="5"/>
      <c r="G140" s="5"/>
      <c r="H140" s="5"/>
    </row>
    <row r="141" spans="1:8" x14ac:dyDescent="0.25">
      <c r="A141" s="5"/>
      <c r="B141" s="5"/>
      <c r="C141" s="5"/>
      <c r="D141" s="5"/>
      <c r="E141" s="5"/>
      <c r="F141" s="5"/>
      <c r="G141" s="5"/>
      <c r="H141" s="5"/>
    </row>
    <row r="142" spans="1:8" x14ac:dyDescent="0.25">
      <c r="A142" s="5"/>
      <c r="B142" s="5"/>
      <c r="C142" s="5"/>
      <c r="D142" s="5"/>
      <c r="E142" s="5"/>
      <c r="F142" s="5"/>
      <c r="G142" s="5"/>
      <c r="H142" s="5"/>
    </row>
    <row r="143" spans="1:8" x14ac:dyDescent="0.25">
      <c r="A143" s="5"/>
      <c r="B143" s="5"/>
      <c r="C143" s="5"/>
      <c r="D143" s="5"/>
      <c r="E143" s="5"/>
      <c r="F143" s="5"/>
      <c r="G143" s="5"/>
      <c r="H143" s="5"/>
    </row>
    <row r="144" spans="1:8" x14ac:dyDescent="0.25">
      <c r="A144" s="5"/>
      <c r="B144" s="5"/>
      <c r="C144" s="5"/>
      <c r="D144" s="5"/>
      <c r="E144" s="5"/>
      <c r="F144" s="5"/>
      <c r="G144" s="5"/>
      <c r="H144" s="5"/>
    </row>
    <row r="145" spans="1:8" x14ac:dyDescent="0.25">
      <c r="A145" s="5"/>
      <c r="B145" s="5"/>
      <c r="C145" s="5"/>
      <c r="D145" s="5"/>
      <c r="E145" s="5"/>
      <c r="F145" s="5"/>
      <c r="G145" s="5"/>
      <c r="H145" s="5"/>
    </row>
    <row r="146" spans="1:8" x14ac:dyDescent="0.25">
      <c r="A146" s="5"/>
      <c r="B146" s="5"/>
      <c r="C146" s="5"/>
      <c r="D146" s="5"/>
      <c r="E146" s="5"/>
      <c r="F146" s="5"/>
      <c r="G146" s="5"/>
      <c r="H146" s="5"/>
    </row>
    <row r="147" spans="1:8" x14ac:dyDescent="0.25">
      <c r="A147" s="5"/>
      <c r="B147" s="5"/>
      <c r="C147" s="5"/>
      <c r="D147" s="5"/>
      <c r="E147" s="5"/>
      <c r="F147" s="5"/>
      <c r="G147" s="5"/>
      <c r="H147" s="5"/>
    </row>
    <row r="148" spans="1:8" x14ac:dyDescent="0.25">
      <c r="A148" s="5"/>
      <c r="B148" s="5"/>
      <c r="C148" s="5"/>
      <c r="D148" s="5"/>
      <c r="E148" s="5"/>
      <c r="F148" s="5"/>
      <c r="G148" s="5"/>
      <c r="H148" s="5"/>
    </row>
    <row r="149" spans="1:8" x14ac:dyDescent="0.25">
      <c r="A149" s="5"/>
      <c r="B149" s="5"/>
      <c r="C149" s="5"/>
      <c r="D149" s="5"/>
      <c r="E149" s="5"/>
      <c r="F149" s="5"/>
      <c r="G149" s="5"/>
      <c r="H149" s="5"/>
    </row>
    <row r="150" spans="1:8" x14ac:dyDescent="0.25">
      <c r="A150" s="5"/>
      <c r="B150" s="5"/>
      <c r="C150" s="5"/>
      <c r="D150" s="5"/>
      <c r="E150" s="5"/>
      <c r="F150" s="5"/>
      <c r="G150" s="5"/>
      <c r="H150" s="5"/>
    </row>
    <row r="151" spans="1:8" x14ac:dyDescent="0.25">
      <c r="A151" s="5"/>
      <c r="B151" s="5"/>
      <c r="C151" s="5"/>
      <c r="D151" s="5"/>
      <c r="E151" s="5"/>
      <c r="F151" s="5"/>
      <c r="G151" s="5"/>
      <c r="H151" s="5"/>
    </row>
    <row r="152" spans="1:8" x14ac:dyDescent="0.25">
      <c r="A152" s="5"/>
      <c r="B152" s="5"/>
      <c r="C152" s="5"/>
      <c r="D152" s="5"/>
      <c r="E152" s="5"/>
      <c r="F152" s="5"/>
      <c r="G152" s="5"/>
      <c r="H152" s="5"/>
    </row>
    <row r="153" spans="1:8" x14ac:dyDescent="0.25">
      <c r="A153" s="5"/>
      <c r="B153" s="5"/>
      <c r="C153" s="5"/>
      <c r="D153" s="5"/>
      <c r="E153" s="5"/>
      <c r="F153" s="5"/>
      <c r="G153" s="5"/>
      <c r="H153" s="5"/>
    </row>
    <row r="154" spans="1:8" x14ac:dyDescent="0.25">
      <c r="A154" s="5"/>
      <c r="B154" s="5"/>
      <c r="C154" s="5"/>
      <c r="D154" s="5"/>
      <c r="E154" s="5"/>
      <c r="F154" s="5"/>
      <c r="G154" s="5"/>
      <c r="H154" s="5"/>
    </row>
    <row r="155" spans="1:8" x14ac:dyDescent="0.25">
      <c r="A155" s="5"/>
      <c r="B155" s="5"/>
      <c r="C155" s="5"/>
      <c r="D155" s="5"/>
      <c r="E155" s="5"/>
      <c r="F155" s="5"/>
      <c r="G155" s="5"/>
      <c r="H155" s="5"/>
    </row>
    <row r="156" spans="1:8" x14ac:dyDescent="0.25">
      <c r="A156" s="5"/>
      <c r="B156" s="5"/>
      <c r="C156" s="5"/>
      <c r="D156" s="5"/>
      <c r="E156" s="5"/>
      <c r="F156" s="5"/>
      <c r="G156" s="5"/>
      <c r="H156" s="5"/>
    </row>
    <row r="157" spans="1:8" x14ac:dyDescent="0.25">
      <c r="A157" s="5"/>
      <c r="B157" s="5"/>
      <c r="C157" s="5"/>
      <c r="D157" s="5"/>
      <c r="E157" s="5"/>
      <c r="F157" s="5"/>
      <c r="G157" s="5"/>
      <c r="H157" s="5"/>
    </row>
    <row r="158" spans="1:8" x14ac:dyDescent="0.25">
      <c r="A158" s="5"/>
      <c r="B158" s="5"/>
      <c r="C158" s="5"/>
      <c r="D158" s="5"/>
      <c r="E158" s="5"/>
      <c r="F158" s="5"/>
      <c r="G158" s="5"/>
      <c r="H158" s="5"/>
    </row>
    <row r="159" spans="1:8" x14ac:dyDescent="0.25">
      <c r="A159" s="5"/>
      <c r="B159" s="5"/>
      <c r="C159" s="5"/>
      <c r="D159" s="5"/>
      <c r="E159" s="5"/>
      <c r="F159" s="5"/>
      <c r="G159" s="5"/>
      <c r="H159" s="5"/>
    </row>
    <row r="160" spans="1:8" x14ac:dyDescent="0.25">
      <c r="A160" s="5"/>
      <c r="B160" s="5"/>
      <c r="C160" s="5"/>
      <c r="D160" s="5"/>
      <c r="E160" s="5"/>
      <c r="F160" s="5"/>
      <c r="G160" s="5"/>
      <c r="H160" s="5"/>
    </row>
    <row r="161" spans="1:8" x14ac:dyDescent="0.25">
      <c r="A161" s="5"/>
      <c r="B161" s="5"/>
      <c r="C161" s="5"/>
      <c r="D161" s="5"/>
      <c r="E161" s="5"/>
      <c r="F161" s="5"/>
      <c r="G161" s="5"/>
      <c r="H161" s="5"/>
    </row>
    <row r="162" spans="1:8" x14ac:dyDescent="0.25">
      <c r="A162" s="5"/>
      <c r="B162" s="5"/>
      <c r="C162" s="5"/>
      <c r="D162" s="5"/>
      <c r="E162" s="5"/>
      <c r="F162" s="5"/>
      <c r="G162" s="5"/>
      <c r="H162" s="5"/>
    </row>
    <row r="163" spans="1:8" x14ac:dyDescent="0.25">
      <c r="A163" s="5"/>
      <c r="B163" s="5"/>
      <c r="C163" s="5"/>
      <c r="D163" s="5"/>
      <c r="E163" s="5"/>
      <c r="F163" s="5"/>
      <c r="G163" s="5"/>
      <c r="H163" s="5"/>
    </row>
    <row r="164" spans="1:8" x14ac:dyDescent="0.25">
      <c r="A164" s="5"/>
      <c r="B164" s="5"/>
      <c r="C164" s="5"/>
      <c r="D164" s="5"/>
      <c r="E164" s="5"/>
      <c r="F164" s="5"/>
      <c r="G164" s="5"/>
      <c r="H164" s="5"/>
    </row>
    <row r="165" spans="1:8" x14ac:dyDescent="0.25">
      <c r="A165" s="5"/>
      <c r="B165" s="5"/>
      <c r="C165" s="5"/>
      <c r="D165" s="5"/>
      <c r="E165" s="5"/>
      <c r="F165" s="5"/>
      <c r="G165" s="5"/>
      <c r="H165" s="5"/>
    </row>
    <row r="166" spans="1:8" x14ac:dyDescent="0.25">
      <c r="A166" s="5"/>
      <c r="B166" s="5"/>
      <c r="C166" s="5"/>
      <c r="D166" s="5"/>
      <c r="E166" s="5"/>
      <c r="F166" s="5"/>
      <c r="G166" s="5"/>
      <c r="H166" s="5"/>
    </row>
    <row r="167" spans="1:8" x14ac:dyDescent="0.25">
      <c r="A167" s="5"/>
      <c r="B167" s="5"/>
      <c r="C167" s="5"/>
      <c r="D167" s="5"/>
      <c r="E167" s="5"/>
      <c r="F167" s="5"/>
      <c r="G167" s="5"/>
      <c r="H167" s="5"/>
    </row>
    <row r="168" spans="1:8" x14ac:dyDescent="0.25">
      <c r="A168" s="5"/>
      <c r="B168" s="5"/>
      <c r="C168" s="5"/>
      <c r="D168" s="5"/>
      <c r="E168" s="5"/>
      <c r="F168" s="5"/>
      <c r="G168" s="5"/>
      <c r="H168" s="5"/>
    </row>
    <row r="169" spans="1:8" x14ac:dyDescent="0.25">
      <c r="A169" s="5"/>
      <c r="B169" s="5"/>
      <c r="C169" s="5"/>
      <c r="D169" s="5"/>
      <c r="E169" s="5"/>
      <c r="F169" s="5"/>
      <c r="G169" s="5"/>
      <c r="H169" s="5"/>
    </row>
    <row r="170" spans="1:8" x14ac:dyDescent="0.25">
      <c r="A170" s="5"/>
      <c r="B170" s="5"/>
      <c r="C170" s="5"/>
      <c r="D170" s="5"/>
      <c r="E170" s="5"/>
      <c r="F170" s="5"/>
      <c r="G170" s="5"/>
      <c r="H170" s="5"/>
    </row>
    <row r="171" spans="1:8" x14ac:dyDescent="0.25">
      <c r="A171" s="5"/>
      <c r="B171" s="5"/>
      <c r="C171" s="5"/>
      <c r="D171" s="5"/>
      <c r="E171" s="5"/>
      <c r="F171" s="5"/>
      <c r="G171" s="5"/>
      <c r="H171" s="5"/>
    </row>
    <row r="172" spans="1:8" x14ac:dyDescent="0.25">
      <c r="A172" s="5"/>
      <c r="B172" s="5"/>
      <c r="C172" s="5"/>
      <c r="D172" s="5"/>
      <c r="E172" s="5"/>
      <c r="F172" s="5"/>
      <c r="G172" s="5"/>
      <c r="H172" s="5"/>
    </row>
    <row r="173" spans="1:8" x14ac:dyDescent="0.25">
      <c r="A173" s="5"/>
      <c r="B173" s="5"/>
      <c r="C173" s="5"/>
      <c r="D173" s="5"/>
      <c r="E173" s="5"/>
      <c r="F173" s="5"/>
      <c r="G173" s="5"/>
      <c r="H173" s="5"/>
    </row>
    <row r="174" spans="1:8" x14ac:dyDescent="0.25">
      <c r="A174" s="5"/>
      <c r="B174" s="5"/>
      <c r="C174" s="5"/>
      <c r="D174" s="5"/>
      <c r="E174" s="5"/>
      <c r="F174" s="5"/>
      <c r="G174" s="5"/>
      <c r="H174" s="5"/>
    </row>
    <row r="175" spans="1:8" x14ac:dyDescent="0.25">
      <c r="A175" s="5"/>
      <c r="B175" s="5"/>
      <c r="C175" s="5"/>
      <c r="D175" s="5"/>
      <c r="E175" s="5"/>
      <c r="F175" s="5"/>
      <c r="G175" s="5"/>
      <c r="H175" s="5"/>
    </row>
    <row r="176" spans="1:8" x14ac:dyDescent="0.25">
      <c r="A176" s="5"/>
      <c r="B176" s="5"/>
      <c r="C176" s="5"/>
      <c r="D176" s="5"/>
      <c r="E176" s="5"/>
      <c r="F176" s="5"/>
      <c r="G176" s="5"/>
      <c r="H176" s="5"/>
    </row>
    <row r="177" spans="1:8" x14ac:dyDescent="0.25">
      <c r="A177" s="5"/>
      <c r="B177" s="5"/>
      <c r="C177" s="5"/>
      <c r="D177" s="5"/>
      <c r="E177" s="5"/>
      <c r="F177" s="5"/>
      <c r="G177" s="5"/>
      <c r="H177" s="5"/>
    </row>
    <row r="178" spans="1:8" x14ac:dyDescent="0.25">
      <c r="A178" s="5"/>
      <c r="B178" s="5"/>
      <c r="C178" s="5"/>
      <c r="D178" s="5"/>
      <c r="E178" s="5"/>
      <c r="F178" s="5"/>
      <c r="G178" s="5"/>
      <c r="H178" s="5"/>
    </row>
    <row r="179" spans="1:8" x14ac:dyDescent="0.25">
      <c r="A179" s="5"/>
      <c r="B179" s="5"/>
      <c r="C179" s="5"/>
      <c r="D179" s="5"/>
      <c r="E179" s="5"/>
      <c r="F179" s="5"/>
      <c r="G179" s="5"/>
      <c r="H179" s="5"/>
    </row>
    <row r="180" spans="1:8" x14ac:dyDescent="0.25">
      <c r="A180" s="5"/>
      <c r="B180" s="5"/>
      <c r="C180" s="5"/>
      <c r="D180" s="5"/>
      <c r="E180" s="5"/>
      <c r="F180" s="5"/>
      <c r="G180" s="5"/>
      <c r="H180" s="5"/>
    </row>
    <row r="181" spans="1:8" x14ac:dyDescent="0.25">
      <c r="A181" s="5"/>
      <c r="B181" s="5"/>
      <c r="C181" s="5"/>
      <c r="D181" s="5"/>
      <c r="E181" s="5"/>
      <c r="F181" s="5"/>
      <c r="G181" s="5"/>
      <c r="H181" s="5"/>
    </row>
    <row r="182" spans="1:8" x14ac:dyDescent="0.25">
      <c r="A182" s="5"/>
      <c r="B182" s="5"/>
      <c r="C182" s="5"/>
      <c r="D182" s="5"/>
      <c r="E182" s="5"/>
      <c r="F182" s="5"/>
      <c r="G182" s="5"/>
      <c r="H182" s="5"/>
    </row>
    <row r="183" spans="1:8" x14ac:dyDescent="0.25">
      <c r="A183" s="5"/>
      <c r="B183" s="5"/>
      <c r="C183" s="5"/>
      <c r="D183" s="5"/>
      <c r="E183" s="5"/>
      <c r="F183" s="5"/>
      <c r="G183" s="5"/>
      <c r="H183" s="5"/>
    </row>
    <row r="184" spans="1:8" x14ac:dyDescent="0.25">
      <c r="A184" s="5"/>
      <c r="B184" s="5"/>
      <c r="C184" s="5"/>
      <c r="D184" s="5"/>
      <c r="E184" s="5"/>
      <c r="F184" s="5"/>
      <c r="G184" s="5"/>
      <c r="H184" s="5"/>
    </row>
    <row r="185" spans="1:8" x14ac:dyDescent="0.25">
      <c r="A185" s="5"/>
      <c r="B185" s="5"/>
      <c r="C185" s="5"/>
      <c r="D185" s="5"/>
      <c r="E185" s="5"/>
      <c r="F185" s="5"/>
      <c r="G185" s="5"/>
      <c r="H185" s="5"/>
    </row>
    <row r="186" spans="1:8" x14ac:dyDescent="0.25">
      <c r="A186" s="5"/>
      <c r="B186" s="5"/>
      <c r="C186" s="5"/>
      <c r="D186" s="5"/>
      <c r="E186" s="5"/>
      <c r="F186" s="5"/>
      <c r="G186" s="5"/>
      <c r="H186" s="5"/>
    </row>
    <row r="187" spans="1:8" x14ac:dyDescent="0.25">
      <c r="A187" s="5"/>
      <c r="B187" s="5"/>
      <c r="C187" s="5"/>
      <c r="D187" s="5"/>
      <c r="E187" s="5"/>
      <c r="F187" s="5"/>
      <c r="G187" s="5"/>
      <c r="H187" s="5"/>
    </row>
    <row r="188" spans="1:8" x14ac:dyDescent="0.25">
      <c r="A188" s="5"/>
      <c r="B188" s="5"/>
      <c r="C188" s="5"/>
      <c r="D188" s="5"/>
      <c r="E188" s="5"/>
      <c r="F188" s="5"/>
      <c r="G188" s="5"/>
      <c r="H188" s="5"/>
    </row>
    <row r="189" spans="1:8" x14ac:dyDescent="0.25">
      <c r="A189" s="5"/>
      <c r="B189" s="5"/>
      <c r="C189" s="5"/>
      <c r="D189" s="5"/>
      <c r="E189" s="5"/>
      <c r="F189" s="5"/>
      <c r="G189" s="5"/>
      <c r="H189" s="5"/>
    </row>
    <row r="190" spans="1:8" x14ac:dyDescent="0.25">
      <c r="A190" s="5"/>
      <c r="B190" s="5"/>
      <c r="C190" s="5"/>
      <c r="D190" s="5"/>
      <c r="E190" s="5"/>
      <c r="F190" s="5"/>
      <c r="G190" s="5"/>
      <c r="H190" s="5"/>
    </row>
    <row r="191" spans="1:8" x14ac:dyDescent="0.25">
      <c r="A191" s="5"/>
      <c r="B191" s="5"/>
      <c r="C191" s="5"/>
      <c r="D191" s="5"/>
      <c r="E191" s="5"/>
      <c r="F191" s="5"/>
      <c r="G191" s="5"/>
      <c r="H191" s="5"/>
    </row>
    <row r="192" spans="1:8" x14ac:dyDescent="0.25">
      <c r="A192" s="5"/>
      <c r="B192" s="5"/>
      <c r="C192" s="5"/>
      <c r="D192" s="5"/>
      <c r="E192" s="5"/>
      <c r="F192" s="5"/>
      <c r="G192" s="5"/>
      <c r="H192" s="5"/>
    </row>
    <row r="193" spans="1:8" x14ac:dyDescent="0.25">
      <c r="A193" s="5"/>
      <c r="B193" s="5"/>
      <c r="C193" s="5"/>
      <c r="D193" s="5"/>
      <c r="E193" s="5"/>
      <c r="F193" s="5"/>
      <c r="G193" s="5"/>
      <c r="H193" s="5"/>
    </row>
    <row r="194" spans="1:8" x14ac:dyDescent="0.25">
      <c r="A194" s="5"/>
      <c r="B194" s="5"/>
      <c r="C194" s="5"/>
      <c r="D194" s="5"/>
      <c r="E194" s="5"/>
      <c r="F194" s="5"/>
      <c r="G194" s="5"/>
      <c r="H194" s="5"/>
    </row>
    <row r="195" spans="1:8" x14ac:dyDescent="0.25">
      <c r="A195" s="5"/>
      <c r="B195" s="5"/>
      <c r="C195" s="5"/>
      <c r="D195" s="5"/>
      <c r="E195" s="5"/>
      <c r="F195" s="5"/>
      <c r="G195" s="5"/>
      <c r="H195" s="5"/>
    </row>
    <row r="196" spans="1:8" x14ac:dyDescent="0.25">
      <c r="A196" s="5"/>
      <c r="B196" s="5"/>
      <c r="C196" s="5"/>
      <c r="D196" s="5"/>
      <c r="E196" s="5"/>
      <c r="F196" s="5"/>
      <c r="G196" s="5"/>
      <c r="H196" s="5"/>
    </row>
    <row r="197" spans="1:8" x14ac:dyDescent="0.25">
      <c r="A197" s="5"/>
      <c r="B197" s="5"/>
      <c r="C197" s="5"/>
      <c r="D197" s="5"/>
      <c r="E197" s="5"/>
      <c r="F197" s="5"/>
      <c r="G197" s="5"/>
      <c r="H197" s="5"/>
    </row>
    <row r="198" spans="1:8" x14ac:dyDescent="0.25">
      <c r="A198" s="5"/>
      <c r="B198" s="5"/>
      <c r="C198" s="5"/>
      <c r="D198" s="5"/>
      <c r="E198" s="5"/>
      <c r="F198" s="5"/>
      <c r="G198" s="5"/>
      <c r="H198" s="5"/>
    </row>
    <row r="199" spans="1:8" x14ac:dyDescent="0.25">
      <c r="A199" s="5"/>
      <c r="B199" s="5"/>
      <c r="C199" s="5"/>
      <c r="D199" s="5"/>
      <c r="E199" s="5"/>
      <c r="F199" s="5"/>
      <c r="G199" s="5"/>
      <c r="H199" s="5"/>
    </row>
    <row r="200" spans="1:8" x14ac:dyDescent="0.25">
      <c r="A200" s="5"/>
      <c r="B200" s="5"/>
      <c r="C200" s="5"/>
      <c r="D200" s="5"/>
      <c r="E200" s="5"/>
      <c r="F200" s="5"/>
      <c r="G200" s="5"/>
      <c r="H200" s="5"/>
    </row>
    <row r="201" spans="1:8" x14ac:dyDescent="0.25">
      <c r="A201" s="5"/>
      <c r="B201" s="5"/>
      <c r="C201" s="5"/>
      <c r="D201" s="5"/>
      <c r="E201" s="5"/>
      <c r="F201" s="5"/>
      <c r="G201" s="5"/>
      <c r="H201" s="5"/>
    </row>
    <row r="202" spans="1:8" x14ac:dyDescent="0.25">
      <c r="A202" s="5"/>
      <c r="B202" s="5"/>
      <c r="C202" s="5"/>
      <c r="D202" s="5"/>
      <c r="E202" s="5"/>
      <c r="F202" s="5"/>
      <c r="G202" s="5"/>
      <c r="H202" s="5"/>
    </row>
    <row r="203" spans="1:8" x14ac:dyDescent="0.25">
      <c r="A203" s="5"/>
      <c r="B203" s="5"/>
      <c r="C203" s="5"/>
      <c r="D203" s="5"/>
      <c r="E203" s="5"/>
      <c r="F203" s="5"/>
      <c r="G203" s="5"/>
      <c r="H203" s="5"/>
    </row>
    <row r="204" spans="1:8" x14ac:dyDescent="0.25">
      <c r="A204" s="5"/>
      <c r="B204" s="5"/>
      <c r="C204" s="5"/>
      <c r="D204" s="5"/>
      <c r="E204" s="5"/>
      <c r="F204" s="5"/>
      <c r="G204" s="5"/>
      <c r="H204" s="5"/>
    </row>
    <row r="205" spans="1:8" x14ac:dyDescent="0.25">
      <c r="A205" s="5"/>
      <c r="B205" s="5"/>
      <c r="C205" s="5"/>
      <c r="D205" s="5"/>
      <c r="E205" s="5"/>
      <c r="F205" s="5"/>
      <c r="G205" s="5"/>
      <c r="H205" s="5"/>
    </row>
    <row r="206" spans="1:8" x14ac:dyDescent="0.25">
      <c r="A206" s="5"/>
      <c r="B206" s="5"/>
      <c r="C206" s="5"/>
      <c r="D206" s="5"/>
      <c r="E206" s="5"/>
      <c r="F206" s="5"/>
      <c r="G206" s="5"/>
      <c r="H206" s="5"/>
    </row>
    <row r="207" spans="1:8" x14ac:dyDescent="0.25">
      <c r="A207" s="5"/>
      <c r="B207" s="5"/>
      <c r="C207" s="5"/>
      <c r="D207" s="5"/>
      <c r="E207" s="5"/>
      <c r="F207" s="5"/>
      <c r="G207" s="5"/>
      <c r="H207" s="5"/>
    </row>
    <row r="208" spans="1:8" x14ac:dyDescent="0.25">
      <c r="A208" s="5"/>
      <c r="B208" s="5"/>
      <c r="C208" s="5"/>
      <c r="D208" s="5"/>
      <c r="E208" s="5"/>
      <c r="F208" s="5"/>
      <c r="G208" s="5"/>
      <c r="H208" s="5"/>
    </row>
    <row r="209" spans="1:8" x14ac:dyDescent="0.25">
      <c r="A209" s="5"/>
      <c r="B209" s="5"/>
      <c r="C209" s="5"/>
      <c r="D209" s="5"/>
      <c r="E209" s="5"/>
      <c r="F209" s="5"/>
      <c r="G209" s="5"/>
      <c r="H209" s="5"/>
    </row>
    <row r="210" spans="1:8" x14ac:dyDescent="0.25">
      <c r="A210" s="5"/>
      <c r="B210" s="5"/>
      <c r="C210" s="5"/>
      <c r="D210" s="5"/>
      <c r="E210" s="5"/>
      <c r="F210" s="5"/>
      <c r="G210" s="5"/>
      <c r="H210" s="5"/>
    </row>
    <row r="211" spans="1:8" x14ac:dyDescent="0.25">
      <c r="A211" s="5"/>
      <c r="B211" s="5"/>
      <c r="C211" s="5"/>
      <c r="D211" s="5"/>
      <c r="E211" s="5"/>
      <c r="F211" s="5"/>
      <c r="G211" s="5"/>
      <c r="H211" s="5"/>
    </row>
    <row r="212" spans="1:8" x14ac:dyDescent="0.25">
      <c r="A212" s="5"/>
      <c r="B212" s="5"/>
      <c r="C212" s="5"/>
      <c r="D212" s="5"/>
      <c r="E212" s="5"/>
      <c r="F212" s="5"/>
      <c r="G212" s="5"/>
      <c r="H212" s="5"/>
    </row>
    <row r="213" spans="1:8" x14ac:dyDescent="0.25">
      <c r="A213" s="5"/>
      <c r="B213" s="5"/>
      <c r="C213" s="5"/>
      <c r="D213" s="5"/>
      <c r="E213" s="5"/>
      <c r="F213" s="5"/>
      <c r="G213" s="5"/>
      <c r="H213" s="5"/>
    </row>
    <row r="214" spans="1:8" x14ac:dyDescent="0.25">
      <c r="A214" s="5"/>
      <c r="B214" s="5"/>
      <c r="C214" s="5"/>
      <c r="D214" s="5"/>
      <c r="E214" s="5"/>
      <c r="F214" s="5"/>
      <c r="G214" s="5"/>
      <c r="H214" s="5"/>
    </row>
    <row r="215" spans="1:8" x14ac:dyDescent="0.25">
      <c r="A215" s="5"/>
      <c r="B215" s="5"/>
      <c r="C215" s="5"/>
      <c r="D215" s="5"/>
      <c r="E215" s="5"/>
      <c r="F215" s="5"/>
      <c r="G215" s="5"/>
      <c r="H215" s="5"/>
    </row>
    <row r="216" spans="1:8" x14ac:dyDescent="0.25">
      <c r="A216" s="5"/>
      <c r="B216" s="5"/>
      <c r="C216" s="5"/>
      <c r="D216" s="5"/>
      <c r="E216" s="5"/>
      <c r="F216" s="5"/>
      <c r="G216" s="5"/>
      <c r="H216" s="5"/>
    </row>
    <row r="217" spans="1:8" x14ac:dyDescent="0.25">
      <c r="A217" s="5"/>
      <c r="B217" s="5"/>
      <c r="C217" s="5"/>
      <c r="D217" s="5"/>
      <c r="E217" s="5"/>
      <c r="F217" s="5"/>
      <c r="G217" s="5"/>
      <c r="H217" s="5"/>
    </row>
    <row r="218" spans="1:8" x14ac:dyDescent="0.25">
      <c r="A218" s="5"/>
      <c r="B218" s="5"/>
      <c r="C218" s="5"/>
      <c r="D218" s="5"/>
      <c r="E218" s="5"/>
      <c r="F218" s="5"/>
      <c r="G218" s="5"/>
      <c r="H218" s="5"/>
    </row>
    <row r="219" spans="1:8" x14ac:dyDescent="0.25">
      <c r="A219" s="5"/>
      <c r="B219" s="5"/>
      <c r="C219" s="5"/>
      <c r="D219" s="5"/>
      <c r="E219" s="5"/>
      <c r="F219" s="5"/>
      <c r="G219" s="5"/>
      <c r="H219" s="5"/>
    </row>
    <row r="220" spans="1:8" x14ac:dyDescent="0.25">
      <c r="A220" s="5"/>
      <c r="B220" s="5"/>
      <c r="C220" s="5"/>
      <c r="D220" s="5"/>
      <c r="E220" s="5"/>
      <c r="F220" s="5"/>
      <c r="G220" s="5"/>
      <c r="H220" s="5"/>
    </row>
    <row r="221" spans="1:8" x14ac:dyDescent="0.25">
      <c r="A221" s="5"/>
      <c r="B221" s="5"/>
      <c r="C221" s="5"/>
      <c r="D221" s="5"/>
      <c r="E221" s="5"/>
      <c r="F221" s="5"/>
      <c r="G221" s="5"/>
      <c r="H221" s="5"/>
    </row>
    <row r="222" spans="1:8" x14ac:dyDescent="0.25">
      <c r="A222" s="5"/>
      <c r="B222" s="5"/>
      <c r="C222" s="5"/>
      <c r="D222" s="5"/>
      <c r="E222" s="5"/>
      <c r="F222" s="5"/>
      <c r="G222" s="5"/>
      <c r="H222" s="5"/>
    </row>
    <row r="223" spans="1:8" x14ac:dyDescent="0.25">
      <c r="A223" s="5"/>
      <c r="B223" s="5"/>
      <c r="C223" s="5"/>
      <c r="D223" s="5"/>
      <c r="E223" s="5"/>
      <c r="F223" s="5"/>
      <c r="G223" s="5"/>
      <c r="H223" s="5"/>
    </row>
    <row r="224" spans="1:8" x14ac:dyDescent="0.25">
      <c r="A224" s="5"/>
      <c r="B224" s="5"/>
      <c r="C224" s="5"/>
      <c r="D224" s="5"/>
      <c r="E224" s="5"/>
      <c r="F224" s="5"/>
      <c r="G224" s="5"/>
      <c r="H224" s="5"/>
    </row>
    <row r="225" spans="1:8" x14ac:dyDescent="0.25">
      <c r="A225" s="5"/>
      <c r="B225" s="5"/>
      <c r="C225" s="5"/>
      <c r="D225" s="5"/>
      <c r="E225" s="5"/>
      <c r="F225" s="5"/>
      <c r="G225" s="5"/>
      <c r="H225" s="5"/>
    </row>
    <row r="226" spans="1:8" x14ac:dyDescent="0.25">
      <c r="A226" s="5"/>
      <c r="B226" s="5"/>
      <c r="C226" s="5"/>
      <c r="D226" s="5"/>
      <c r="E226" s="5"/>
      <c r="F226" s="5"/>
      <c r="G226" s="5"/>
      <c r="H226" s="5"/>
    </row>
    <row r="227" spans="1:8" x14ac:dyDescent="0.25">
      <c r="A227" s="5"/>
      <c r="B227" s="5"/>
      <c r="C227" s="5"/>
      <c r="D227" s="5"/>
      <c r="E227" s="5"/>
      <c r="F227" s="5"/>
      <c r="G227" s="5"/>
      <c r="H227" s="5"/>
    </row>
    <row r="228" spans="1:8" x14ac:dyDescent="0.25">
      <c r="A228" s="5"/>
      <c r="B228" s="5"/>
      <c r="C228" s="5"/>
      <c r="D228" s="5"/>
      <c r="E228" s="5"/>
      <c r="F228" s="5"/>
      <c r="G228" s="5"/>
      <c r="H228" s="5"/>
    </row>
    <row r="229" spans="1:8" x14ac:dyDescent="0.25">
      <c r="A229" s="5"/>
      <c r="B229" s="5"/>
      <c r="C229" s="5"/>
      <c r="D229" s="5"/>
      <c r="E229" s="5"/>
      <c r="F229" s="5"/>
      <c r="G229" s="5"/>
      <c r="H229" s="5"/>
    </row>
    <row r="230" spans="1:8" x14ac:dyDescent="0.25">
      <c r="A230" s="5"/>
      <c r="B230" s="5"/>
      <c r="C230" s="5"/>
      <c r="D230" s="5"/>
      <c r="E230" s="5"/>
      <c r="F230" s="5"/>
      <c r="G230" s="5"/>
      <c r="H230" s="5"/>
    </row>
    <row r="231" spans="1:8" x14ac:dyDescent="0.25">
      <c r="A231" s="5"/>
      <c r="B231" s="5"/>
      <c r="C231" s="5"/>
      <c r="D231" s="5"/>
      <c r="E231" s="5"/>
      <c r="F231" s="5"/>
      <c r="G231" s="5"/>
      <c r="H231" s="5"/>
    </row>
    <row r="232" spans="1:8" x14ac:dyDescent="0.25">
      <c r="A232" s="5"/>
      <c r="B232" s="5"/>
      <c r="C232" s="5"/>
      <c r="D232" s="5"/>
      <c r="E232" s="5"/>
      <c r="F232" s="5"/>
      <c r="G232" s="5"/>
      <c r="H232" s="5"/>
    </row>
    <row r="233" spans="1:8" x14ac:dyDescent="0.25">
      <c r="A233" s="5"/>
      <c r="B233" s="5"/>
      <c r="C233" s="5"/>
      <c r="D233" s="5"/>
      <c r="E233" s="5"/>
      <c r="F233" s="5"/>
      <c r="G233" s="5"/>
      <c r="H233" s="5"/>
    </row>
    <row r="234" spans="1:8" x14ac:dyDescent="0.25">
      <c r="A234" s="5"/>
      <c r="B234" s="5"/>
      <c r="C234" s="5"/>
      <c r="D234" s="5"/>
      <c r="E234" s="5"/>
      <c r="F234" s="5"/>
      <c r="G234" s="5"/>
      <c r="H234" s="5"/>
    </row>
    <row r="235" spans="1:8" x14ac:dyDescent="0.25">
      <c r="A235" s="5"/>
      <c r="B235" s="5"/>
      <c r="C235" s="5"/>
      <c r="D235" s="5"/>
      <c r="E235" s="5"/>
      <c r="F235" s="5"/>
      <c r="G235" s="5"/>
      <c r="H235" s="5"/>
    </row>
    <row r="236" spans="1:8" x14ac:dyDescent="0.25">
      <c r="A236" s="5"/>
      <c r="B236" s="5"/>
      <c r="C236" s="5"/>
      <c r="D236" s="5"/>
      <c r="E236" s="5"/>
      <c r="F236" s="5"/>
      <c r="G236" s="5"/>
      <c r="H236" s="5"/>
    </row>
    <row r="237" spans="1:8" x14ac:dyDescent="0.25">
      <c r="A237" s="5"/>
      <c r="B237" s="5"/>
      <c r="C237" s="5"/>
      <c r="D237" s="5"/>
      <c r="E237" s="5"/>
      <c r="F237" s="5"/>
      <c r="G237" s="5"/>
      <c r="H237" s="5"/>
    </row>
    <row r="238" spans="1:8" x14ac:dyDescent="0.25">
      <c r="A238" s="5"/>
      <c r="B238" s="5"/>
      <c r="C238" s="5"/>
      <c r="D238" s="5"/>
      <c r="E238" s="5"/>
      <c r="F238" s="5"/>
      <c r="G238" s="5"/>
      <c r="H238" s="5"/>
    </row>
    <row r="239" spans="1:8" x14ac:dyDescent="0.25">
      <c r="A239" s="5"/>
      <c r="B239" s="5"/>
      <c r="C239" s="5"/>
      <c r="D239" s="5"/>
      <c r="E239" s="5"/>
      <c r="F239" s="5"/>
      <c r="G239" s="5"/>
      <c r="H239" s="5"/>
    </row>
    <row r="240" spans="1:8" x14ac:dyDescent="0.25">
      <c r="A240" s="5"/>
      <c r="B240" s="5"/>
      <c r="C240" s="5"/>
      <c r="D240" s="5"/>
      <c r="E240" s="5"/>
      <c r="F240" s="5"/>
      <c r="G240" s="5"/>
      <c r="H240" s="5"/>
    </row>
    <row r="241" spans="1:8" x14ac:dyDescent="0.25">
      <c r="A241" s="5"/>
      <c r="B241" s="5"/>
      <c r="C241" s="5"/>
      <c r="D241" s="5"/>
      <c r="E241" s="5"/>
      <c r="F241" s="5"/>
      <c r="G241" s="5"/>
      <c r="H241" s="5"/>
    </row>
    <row r="242" spans="1:8" x14ac:dyDescent="0.25">
      <c r="A242" s="5"/>
      <c r="B242" s="5"/>
      <c r="C242" s="5"/>
      <c r="D242" s="5"/>
      <c r="E242" s="5"/>
      <c r="F242" s="5"/>
      <c r="G242" s="5"/>
      <c r="H242" s="5"/>
    </row>
    <row r="243" spans="1:8" x14ac:dyDescent="0.25">
      <c r="A243" s="5"/>
      <c r="B243" s="5"/>
      <c r="C243" s="5"/>
      <c r="D243" s="5"/>
      <c r="E243" s="5"/>
      <c r="F243" s="5"/>
      <c r="G243" s="5"/>
      <c r="H243" s="5"/>
    </row>
    <row r="244" spans="1:8" x14ac:dyDescent="0.25">
      <c r="A244" s="5"/>
      <c r="B244" s="5"/>
      <c r="C244" s="5"/>
      <c r="D244" s="5"/>
      <c r="E244" s="5"/>
      <c r="F244" s="5"/>
      <c r="G244" s="5"/>
      <c r="H244" s="5"/>
    </row>
    <row r="245" spans="1:8" x14ac:dyDescent="0.25">
      <c r="A245" s="5"/>
      <c r="B245" s="5"/>
      <c r="C245" s="5"/>
      <c r="D245" s="5"/>
      <c r="E245" s="5"/>
      <c r="F245" s="5"/>
      <c r="G245" s="5"/>
      <c r="H245" s="5"/>
    </row>
    <row r="246" spans="1:8" x14ac:dyDescent="0.25">
      <c r="A246" s="5"/>
      <c r="B246" s="5"/>
      <c r="C246" s="5"/>
      <c r="D246" s="5"/>
      <c r="E246" s="5"/>
      <c r="F246" s="5"/>
      <c r="G246" s="5"/>
      <c r="H246" s="5"/>
    </row>
    <row r="247" spans="1:8" x14ac:dyDescent="0.25">
      <c r="A247" s="5"/>
      <c r="B247" s="5"/>
      <c r="C247" s="5"/>
      <c r="D247" s="5"/>
      <c r="E247" s="5"/>
      <c r="F247" s="5"/>
      <c r="G247" s="5"/>
      <c r="H247" s="5"/>
    </row>
    <row r="248" spans="1:8" x14ac:dyDescent="0.25">
      <c r="A248" s="5"/>
      <c r="B248" s="5"/>
      <c r="C248" s="5"/>
      <c r="D248" s="5"/>
      <c r="E248" s="5"/>
      <c r="F248" s="5"/>
      <c r="G248" s="5"/>
      <c r="H248" s="5"/>
    </row>
    <row r="249" spans="1:8" x14ac:dyDescent="0.25">
      <c r="A249" s="5"/>
      <c r="B249" s="5"/>
      <c r="C249" s="5"/>
      <c r="D249" s="5"/>
      <c r="E249" s="5"/>
      <c r="F249" s="5"/>
      <c r="G249" s="5"/>
      <c r="H249" s="5"/>
    </row>
    <row r="250" spans="1:8" x14ac:dyDescent="0.25">
      <c r="A250" s="5"/>
      <c r="B250" s="5"/>
      <c r="C250" s="5"/>
      <c r="D250" s="5"/>
      <c r="E250" s="5"/>
      <c r="F250" s="5"/>
      <c r="G250" s="5"/>
      <c r="H250" s="5"/>
    </row>
    <row r="251" spans="1:8" x14ac:dyDescent="0.25">
      <c r="A251" s="5"/>
      <c r="B251" s="5"/>
      <c r="C251" s="5"/>
      <c r="D251" s="5"/>
      <c r="E251" s="5"/>
      <c r="F251" s="5"/>
      <c r="G251" s="5"/>
      <c r="H251" s="5"/>
    </row>
    <row r="252" spans="1:8" x14ac:dyDescent="0.25">
      <c r="A252" s="5"/>
      <c r="B252" s="5"/>
      <c r="C252" s="5"/>
      <c r="D252" s="5"/>
      <c r="E252" s="5"/>
      <c r="F252" s="5"/>
      <c r="G252" s="5"/>
      <c r="H252" s="5"/>
    </row>
    <row r="253" spans="1:8" x14ac:dyDescent="0.25">
      <c r="A253" s="5"/>
      <c r="B253" s="5"/>
      <c r="C253" s="5"/>
      <c r="D253" s="5"/>
      <c r="E253" s="5"/>
      <c r="F253" s="5"/>
      <c r="G253" s="5"/>
      <c r="H253" s="5"/>
    </row>
    <row r="254" spans="1:8" x14ac:dyDescent="0.25">
      <c r="A254" s="5"/>
      <c r="B254" s="5"/>
      <c r="C254" s="5"/>
      <c r="D254" s="5"/>
      <c r="E254" s="5"/>
      <c r="F254" s="5"/>
      <c r="G254" s="5"/>
      <c r="H254" s="5"/>
    </row>
    <row r="255" spans="1:8" x14ac:dyDescent="0.25">
      <c r="A255" s="5"/>
      <c r="B255" s="5"/>
      <c r="C255" s="5"/>
      <c r="D255" s="5"/>
      <c r="E255" s="5"/>
      <c r="F255" s="5"/>
      <c r="G255" s="5"/>
      <c r="H255" s="5"/>
    </row>
    <row r="256" spans="1:8" x14ac:dyDescent="0.25">
      <c r="A256" s="5"/>
      <c r="B256" s="5"/>
      <c r="C256" s="5"/>
      <c r="D256" s="5"/>
      <c r="E256" s="5"/>
      <c r="F256" s="5"/>
      <c r="G256" s="5"/>
      <c r="H256" s="5"/>
    </row>
    <row r="257" spans="1:8" x14ac:dyDescent="0.25">
      <c r="A257" s="5"/>
      <c r="B257" s="5"/>
      <c r="C257" s="5"/>
      <c r="D257" s="5"/>
      <c r="E257" s="5"/>
      <c r="F257" s="5"/>
      <c r="G257" s="5"/>
      <c r="H257" s="5"/>
    </row>
    <row r="258" spans="1:8" x14ac:dyDescent="0.25">
      <c r="A258" s="5"/>
      <c r="B258" s="5"/>
      <c r="C258" s="5"/>
      <c r="D258" s="5"/>
      <c r="E258" s="5"/>
      <c r="F258" s="5"/>
      <c r="G258" s="5"/>
      <c r="H258" s="5"/>
    </row>
    <row r="259" spans="1:8" x14ac:dyDescent="0.25">
      <c r="A259" s="5"/>
      <c r="B259" s="5"/>
      <c r="C259" s="5"/>
      <c r="D259" s="5"/>
      <c r="E259" s="5"/>
      <c r="F259" s="5"/>
      <c r="G259" s="5"/>
      <c r="H259" s="5"/>
    </row>
    <row r="260" spans="1:8" x14ac:dyDescent="0.25">
      <c r="A260" s="5"/>
      <c r="B260" s="5"/>
      <c r="C260" s="5"/>
      <c r="D260" s="5"/>
      <c r="E260" s="5"/>
      <c r="F260" s="5"/>
      <c r="G260" s="5"/>
      <c r="H260" s="5"/>
    </row>
    <row r="261" spans="1:8" x14ac:dyDescent="0.25">
      <c r="A261" s="5"/>
      <c r="B261" s="5"/>
      <c r="C261" s="5"/>
      <c r="D261" s="5"/>
      <c r="E261" s="5"/>
      <c r="F261" s="5"/>
      <c r="G261" s="5"/>
      <c r="H261" s="5"/>
    </row>
    <row r="262" spans="1:8" x14ac:dyDescent="0.25">
      <c r="A262" s="5"/>
      <c r="B262" s="5"/>
      <c r="C262" s="5"/>
      <c r="D262" s="5"/>
      <c r="E262" s="5"/>
      <c r="F262" s="5"/>
      <c r="G262" s="5"/>
      <c r="H262" s="5"/>
    </row>
    <row r="263" spans="1:8" x14ac:dyDescent="0.25">
      <c r="A263" s="5"/>
      <c r="B263" s="5"/>
      <c r="C263" s="5"/>
      <c r="D263" s="5"/>
      <c r="E263" s="5"/>
      <c r="F263" s="5"/>
      <c r="G263" s="5"/>
      <c r="H263" s="5"/>
    </row>
    <row r="264" spans="1:8" x14ac:dyDescent="0.25">
      <c r="A264" s="5"/>
      <c r="B264" s="5"/>
      <c r="C264" s="5"/>
      <c r="D264" s="5"/>
      <c r="E264" s="5"/>
      <c r="F264" s="5"/>
      <c r="G264" s="5"/>
      <c r="H264" s="5"/>
    </row>
    <row r="265" spans="1:8" x14ac:dyDescent="0.25">
      <c r="A265" s="5"/>
      <c r="B265" s="5"/>
      <c r="C265" s="5"/>
      <c r="D265" s="5"/>
      <c r="E265" s="5"/>
      <c r="F265" s="5"/>
      <c r="G265" s="5"/>
      <c r="H265" s="5"/>
    </row>
    <row r="266" spans="1:8" x14ac:dyDescent="0.25">
      <c r="A266" s="5"/>
      <c r="B266" s="5"/>
      <c r="C266" s="5"/>
      <c r="D266" s="5"/>
      <c r="E266" s="5"/>
      <c r="F266" s="5"/>
      <c r="G266" s="5"/>
      <c r="H266" s="5"/>
    </row>
    <row r="267" spans="1:8" x14ac:dyDescent="0.25">
      <c r="A267" s="5"/>
      <c r="B267" s="5"/>
      <c r="C267" s="5"/>
      <c r="D267" s="5"/>
      <c r="E267" s="5"/>
      <c r="F267" s="5"/>
      <c r="G267" s="5"/>
      <c r="H267" s="5"/>
    </row>
    <row r="268" spans="1:8" x14ac:dyDescent="0.25">
      <c r="A268" s="5"/>
      <c r="B268" s="5"/>
      <c r="C268" s="5"/>
      <c r="D268" s="5"/>
      <c r="E268" s="5"/>
      <c r="F268" s="5"/>
      <c r="G268" s="5"/>
      <c r="H268" s="5"/>
    </row>
    <row r="269" spans="1:8" x14ac:dyDescent="0.25">
      <c r="A269" s="5"/>
      <c r="B269" s="5"/>
      <c r="C269" s="5"/>
      <c r="D269" s="5"/>
      <c r="E269" s="5"/>
      <c r="F269" s="5"/>
      <c r="G269" s="5"/>
      <c r="H269" s="5"/>
    </row>
    <row r="270" spans="1:8" x14ac:dyDescent="0.25">
      <c r="A270" s="5"/>
      <c r="B270" s="5"/>
      <c r="C270" s="5"/>
      <c r="D270" s="5"/>
      <c r="E270" s="5"/>
      <c r="F270" s="5"/>
      <c r="G270" s="5"/>
      <c r="H270" s="5"/>
    </row>
    <row r="271" spans="1:8" x14ac:dyDescent="0.25">
      <c r="A271" s="5"/>
      <c r="B271" s="5"/>
      <c r="C271" s="5"/>
      <c r="D271" s="5"/>
      <c r="E271" s="5"/>
      <c r="F271" s="5"/>
      <c r="G271" s="5"/>
      <c r="H271" s="5"/>
    </row>
    <row r="272" spans="1:8" x14ac:dyDescent="0.25">
      <c r="A272" s="5"/>
      <c r="B272" s="5"/>
      <c r="C272" s="5"/>
      <c r="D272" s="5"/>
      <c r="E272" s="5"/>
      <c r="F272" s="5"/>
      <c r="G272" s="5"/>
      <c r="H272" s="5"/>
    </row>
    <row r="273" spans="1:8" x14ac:dyDescent="0.25">
      <c r="A273" s="5"/>
      <c r="B273" s="5"/>
      <c r="C273" s="5"/>
      <c r="D273" s="5"/>
      <c r="E273" s="5"/>
      <c r="F273" s="5"/>
      <c r="G273" s="5"/>
      <c r="H273" s="5"/>
    </row>
    <row r="274" spans="1:8" x14ac:dyDescent="0.25">
      <c r="A274" s="5"/>
      <c r="B274" s="5"/>
      <c r="C274" s="5"/>
      <c r="D274" s="5"/>
      <c r="E274" s="5"/>
      <c r="F274" s="5"/>
      <c r="G274" s="5"/>
      <c r="H274" s="5"/>
    </row>
    <row r="275" spans="1:8" x14ac:dyDescent="0.25">
      <c r="A275" s="5"/>
      <c r="B275" s="5"/>
      <c r="C275" s="5"/>
      <c r="D275" s="5"/>
      <c r="E275" s="5"/>
      <c r="F275" s="5"/>
      <c r="G275" s="5"/>
      <c r="H275" s="5"/>
    </row>
    <row r="276" spans="1:8" x14ac:dyDescent="0.25">
      <c r="A276" s="5"/>
      <c r="B276" s="5"/>
      <c r="C276" s="5"/>
      <c r="D276" s="5"/>
      <c r="E276" s="5"/>
      <c r="F276" s="5"/>
      <c r="G276" s="5"/>
      <c r="H276" s="5"/>
    </row>
    <row r="277" spans="1:8" x14ac:dyDescent="0.25">
      <c r="A277" s="5"/>
      <c r="B277" s="5"/>
      <c r="C277" s="5"/>
      <c r="D277" s="5"/>
      <c r="E277" s="5"/>
      <c r="F277" s="5"/>
      <c r="G277" s="5"/>
      <c r="H277" s="5"/>
    </row>
    <row r="278" spans="1:8" x14ac:dyDescent="0.25">
      <c r="A278" s="5"/>
      <c r="B278" s="5"/>
      <c r="C278" s="5"/>
      <c r="D278" s="5"/>
      <c r="E278" s="5"/>
      <c r="F278" s="5"/>
      <c r="G278" s="5"/>
      <c r="H278" s="5"/>
    </row>
    <row r="279" spans="1:8" x14ac:dyDescent="0.25">
      <c r="A279" s="5"/>
      <c r="B279" s="5"/>
      <c r="C279" s="5"/>
      <c r="D279" s="5"/>
      <c r="E279" s="5"/>
      <c r="F279" s="5"/>
      <c r="G279" s="5"/>
      <c r="H279" s="5"/>
    </row>
    <row r="280" spans="1:8" x14ac:dyDescent="0.25">
      <c r="A280" s="5"/>
      <c r="B280" s="5"/>
      <c r="C280" s="5"/>
      <c r="D280" s="5"/>
      <c r="E280" s="5"/>
      <c r="F280" s="5"/>
      <c r="G280" s="5"/>
      <c r="H280" s="5"/>
    </row>
    <row r="281" spans="1:8" x14ac:dyDescent="0.25">
      <c r="A281" s="5"/>
      <c r="B281" s="5"/>
      <c r="C281" s="5"/>
      <c r="D281" s="5"/>
      <c r="E281" s="5"/>
      <c r="F281" s="5"/>
      <c r="G281" s="5"/>
      <c r="H281" s="5"/>
    </row>
    <row r="282" spans="1:8" x14ac:dyDescent="0.25">
      <c r="A282" s="5"/>
      <c r="B282" s="5"/>
      <c r="C282" s="5"/>
      <c r="D282" s="5"/>
      <c r="E282" s="5"/>
      <c r="F282" s="5"/>
      <c r="G282" s="5"/>
      <c r="H282" s="5"/>
    </row>
    <row r="283" spans="1:8" x14ac:dyDescent="0.25">
      <c r="A283" s="5"/>
      <c r="B283" s="5"/>
      <c r="C283" s="5"/>
      <c r="D283" s="5"/>
      <c r="E283" s="5"/>
      <c r="F283" s="5"/>
      <c r="G283" s="5"/>
      <c r="H283" s="5"/>
    </row>
    <row r="284" spans="1:8" x14ac:dyDescent="0.25">
      <c r="A284" s="5"/>
      <c r="B284" s="5"/>
      <c r="C284" s="5"/>
      <c r="D284" s="5"/>
      <c r="E284" s="5"/>
      <c r="F284" s="5"/>
      <c r="G284" s="5"/>
      <c r="H284" s="5"/>
    </row>
    <row r="285" spans="1:8" x14ac:dyDescent="0.25">
      <c r="A285" s="5"/>
      <c r="B285" s="5"/>
      <c r="C285" s="5"/>
      <c r="D285" s="5"/>
      <c r="E285" s="5"/>
      <c r="F285" s="5"/>
      <c r="G285" s="5"/>
      <c r="H285" s="5"/>
    </row>
    <row r="286" spans="1:8" x14ac:dyDescent="0.25">
      <c r="A286" s="5"/>
      <c r="B286" s="5"/>
      <c r="C286" s="5"/>
      <c r="D286" s="5"/>
      <c r="E286" s="5"/>
      <c r="F286" s="5"/>
      <c r="G286" s="5"/>
      <c r="H286" s="5"/>
    </row>
    <row r="287" spans="1:8" x14ac:dyDescent="0.25">
      <c r="A287" s="5"/>
      <c r="B287" s="5"/>
      <c r="C287" s="5"/>
      <c r="D287" s="5"/>
      <c r="E287" s="5"/>
      <c r="F287" s="5"/>
      <c r="G287" s="5"/>
      <c r="H287" s="5"/>
    </row>
    <row r="288" spans="1:8" x14ac:dyDescent="0.25">
      <c r="A288" s="5"/>
      <c r="B288" s="5"/>
      <c r="C288" s="5"/>
      <c r="D288" s="5"/>
      <c r="E288" s="5"/>
      <c r="F288" s="5"/>
      <c r="G288" s="5"/>
      <c r="H288" s="5"/>
    </row>
    <row r="289" spans="1:8" x14ac:dyDescent="0.25">
      <c r="A289" s="5"/>
      <c r="B289" s="5"/>
      <c r="C289" s="5"/>
      <c r="D289" s="5"/>
      <c r="E289" s="5"/>
      <c r="F289" s="5"/>
      <c r="G289" s="5"/>
      <c r="H289" s="5"/>
    </row>
    <row r="290" spans="1:8" x14ac:dyDescent="0.25">
      <c r="A290" s="5"/>
      <c r="B290" s="5"/>
      <c r="C290" s="5"/>
      <c r="D290" s="5"/>
      <c r="E290" s="5"/>
      <c r="F290" s="5"/>
      <c r="G290" s="5"/>
      <c r="H290" s="5"/>
    </row>
    <row r="291" spans="1:8" x14ac:dyDescent="0.25">
      <c r="A291" s="5"/>
      <c r="B291" s="5"/>
      <c r="C291" s="5"/>
      <c r="D291" s="5"/>
      <c r="E291" s="5"/>
      <c r="F291" s="5"/>
      <c r="G291" s="5"/>
      <c r="H291" s="5"/>
    </row>
    <row r="292" spans="1:8" x14ac:dyDescent="0.25">
      <c r="A292" s="5"/>
      <c r="B292" s="5"/>
      <c r="C292" s="5"/>
      <c r="D292" s="5"/>
      <c r="E292" s="5"/>
      <c r="F292" s="5"/>
      <c r="G292" s="5"/>
      <c r="H292" s="5"/>
    </row>
    <row r="293" spans="1:8" x14ac:dyDescent="0.25">
      <c r="A293" s="5"/>
      <c r="B293" s="5"/>
      <c r="C293" s="5"/>
      <c r="D293" s="5"/>
      <c r="E293" s="5"/>
      <c r="F293" s="5"/>
      <c r="G293" s="5"/>
      <c r="H293" s="5"/>
    </row>
    <row r="294" spans="1:8" x14ac:dyDescent="0.25">
      <c r="A294" s="5"/>
      <c r="B294" s="5"/>
      <c r="C294" s="5"/>
      <c r="D294" s="5"/>
      <c r="E294" s="5"/>
      <c r="F294" s="5"/>
      <c r="G294" s="5"/>
      <c r="H294" s="5"/>
    </row>
    <row r="295" spans="1:8" x14ac:dyDescent="0.25">
      <c r="A295" s="5"/>
      <c r="B295" s="5"/>
      <c r="C295" s="5"/>
      <c r="D295" s="5"/>
      <c r="E295" s="5"/>
      <c r="F295" s="5"/>
      <c r="G295" s="5"/>
      <c r="H295" s="5"/>
    </row>
    <row r="296" spans="1:8" x14ac:dyDescent="0.25">
      <c r="A296" s="5"/>
      <c r="B296" s="5"/>
      <c r="C296" s="5"/>
      <c r="D296" s="5"/>
      <c r="E296" s="5"/>
      <c r="F296" s="5"/>
      <c r="G296" s="5"/>
      <c r="H296" s="5"/>
    </row>
    <row r="297" spans="1:8" x14ac:dyDescent="0.25">
      <c r="A297" s="5"/>
      <c r="B297" s="5"/>
      <c r="C297" s="5"/>
      <c r="D297" s="5"/>
      <c r="E297" s="5"/>
      <c r="F297" s="5"/>
      <c r="G297" s="5"/>
      <c r="H297" s="5"/>
    </row>
    <row r="298" spans="1:8" x14ac:dyDescent="0.25">
      <c r="A298" s="5"/>
      <c r="B298" s="5"/>
      <c r="C298" s="5"/>
      <c r="D298" s="5"/>
      <c r="E298" s="5"/>
      <c r="F298" s="5"/>
      <c r="G298" s="5"/>
      <c r="H298" s="5"/>
    </row>
    <row r="299" spans="1:8" x14ac:dyDescent="0.25">
      <c r="A299" s="5"/>
      <c r="B299" s="5"/>
      <c r="C299" s="5"/>
      <c r="D299" s="5"/>
      <c r="E299" s="5"/>
      <c r="F299" s="5"/>
      <c r="G299" s="5"/>
      <c r="H299" s="5"/>
    </row>
    <row r="300" spans="1:8" x14ac:dyDescent="0.25">
      <c r="A300" s="5"/>
      <c r="B300" s="5"/>
      <c r="C300" s="5"/>
      <c r="D300" s="5"/>
      <c r="E300" s="5"/>
      <c r="F300" s="5"/>
      <c r="G300" s="5"/>
      <c r="H300" s="5"/>
    </row>
    <row r="301" spans="1:8" x14ac:dyDescent="0.25">
      <c r="A301" s="5"/>
      <c r="B301" s="5"/>
      <c r="C301" s="5"/>
      <c r="D301" s="5"/>
      <c r="E301" s="5"/>
      <c r="F301" s="5"/>
      <c r="G301" s="5"/>
      <c r="H301" s="5"/>
    </row>
    <row r="302" spans="1:8" x14ac:dyDescent="0.25">
      <c r="A302" s="5"/>
      <c r="B302" s="5"/>
      <c r="C302" s="5"/>
      <c r="D302" s="5"/>
      <c r="E302" s="5"/>
      <c r="F302" s="5"/>
      <c r="G302" s="5"/>
      <c r="H302" s="5"/>
    </row>
    <row r="303" spans="1:8" x14ac:dyDescent="0.25">
      <c r="A303" s="5"/>
      <c r="B303" s="5"/>
      <c r="C303" s="5"/>
      <c r="D303" s="5"/>
      <c r="E303" s="5"/>
      <c r="F303" s="5"/>
      <c r="G303" s="5"/>
      <c r="H303" s="5"/>
    </row>
    <row r="304" spans="1:8" x14ac:dyDescent="0.25">
      <c r="A304" s="5"/>
      <c r="B304" s="5"/>
      <c r="C304" s="5"/>
      <c r="D304" s="5"/>
      <c r="E304" s="5"/>
      <c r="F304" s="5"/>
      <c r="G304" s="5"/>
      <c r="H304" s="5"/>
    </row>
    <row r="305" spans="1:8" x14ac:dyDescent="0.25">
      <c r="A305" s="5"/>
      <c r="B305" s="5"/>
      <c r="C305" s="5"/>
      <c r="D305" s="5"/>
      <c r="E305" s="5"/>
      <c r="F305" s="5"/>
      <c r="G305" s="5"/>
      <c r="H305" s="5"/>
    </row>
    <row r="306" spans="1:8" x14ac:dyDescent="0.25">
      <c r="A306" s="5"/>
      <c r="B306" s="5"/>
      <c r="C306" s="5"/>
      <c r="D306" s="5"/>
      <c r="E306" s="5"/>
      <c r="F306" s="5"/>
      <c r="G306" s="5"/>
      <c r="H306" s="5"/>
    </row>
    <row r="307" spans="1:8" x14ac:dyDescent="0.25">
      <c r="A307" s="5"/>
      <c r="B307" s="5"/>
      <c r="C307" s="5"/>
      <c r="D307" s="5"/>
      <c r="E307" s="5"/>
      <c r="F307" s="5"/>
      <c r="G307" s="5"/>
      <c r="H307" s="5"/>
    </row>
    <row r="308" spans="1:8" x14ac:dyDescent="0.25">
      <c r="A308" s="5"/>
      <c r="B308" s="5"/>
      <c r="C308" s="5"/>
      <c r="D308" s="5"/>
      <c r="E308" s="5"/>
      <c r="F308" s="5"/>
      <c r="G308" s="5"/>
      <c r="H308" s="5"/>
    </row>
    <row r="309" spans="1:8" x14ac:dyDescent="0.25">
      <c r="A309" s="5"/>
      <c r="B309" s="5"/>
      <c r="C309" s="5"/>
      <c r="D309" s="5"/>
      <c r="E309" s="5"/>
      <c r="F309" s="5"/>
      <c r="G309" s="5"/>
      <c r="H309" s="5"/>
    </row>
    <row r="310" spans="1:8" x14ac:dyDescent="0.25">
      <c r="A310" s="5"/>
      <c r="B310" s="5"/>
      <c r="C310" s="5"/>
      <c r="D310" s="5"/>
      <c r="E310" s="5"/>
      <c r="F310" s="5"/>
      <c r="G310" s="5"/>
      <c r="H310" s="5"/>
    </row>
    <row r="311" spans="1:8" x14ac:dyDescent="0.25">
      <c r="A311" s="5"/>
      <c r="B311" s="5"/>
      <c r="C311" s="5"/>
      <c r="D311" s="5"/>
      <c r="E311" s="5"/>
      <c r="F311" s="5"/>
      <c r="G311" s="5"/>
      <c r="H311" s="5"/>
    </row>
    <row r="312" spans="1:8" x14ac:dyDescent="0.25">
      <c r="A312" s="5"/>
      <c r="B312" s="5"/>
      <c r="C312" s="5"/>
      <c r="D312" s="5"/>
      <c r="E312" s="5"/>
      <c r="F312" s="5"/>
      <c r="G312" s="5"/>
      <c r="H312" s="5"/>
    </row>
    <row r="313" spans="1:8" x14ac:dyDescent="0.25">
      <c r="A313" s="5"/>
      <c r="B313" s="5"/>
      <c r="C313" s="5"/>
      <c r="D313" s="5"/>
      <c r="E313" s="5"/>
      <c r="F313" s="5"/>
      <c r="G313" s="5"/>
      <c r="H313" s="5"/>
    </row>
    <row r="314" spans="1:8" x14ac:dyDescent="0.25">
      <c r="A314" s="5"/>
      <c r="B314" s="5"/>
      <c r="C314" s="5"/>
      <c r="D314" s="5"/>
      <c r="E314" s="5"/>
      <c r="F314" s="5"/>
      <c r="G314" s="5"/>
      <c r="H314" s="5"/>
    </row>
    <row r="315" spans="1:8" x14ac:dyDescent="0.25">
      <c r="A315" s="5"/>
      <c r="B315" s="5"/>
      <c r="C315" s="5"/>
      <c r="D315" s="5"/>
      <c r="E315" s="5"/>
      <c r="F315" s="5"/>
      <c r="G315" s="5"/>
      <c r="H315" s="5"/>
    </row>
    <row r="316" spans="1:8" x14ac:dyDescent="0.25">
      <c r="A316" s="5"/>
      <c r="B316" s="5"/>
      <c r="C316" s="5"/>
      <c r="D316" s="5"/>
      <c r="E316" s="5"/>
      <c r="F316" s="5"/>
      <c r="G316" s="5"/>
      <c r="H316" s="5"/>
    </row>
    <row r="317" spans="1:8" x14ac:dyDescent="0.25">
      <c r="A317" s="5"/>
      <c r="B317" s="5"/>
      <c r="C317" s="5"/>
      <c r="D317" s="5"/>
      <c r="E317" s="5"/>
      <c r="F317" s="5"/>
      <c r="G317" s="5"/>
      <c r="H317" s="5"/>
    </row>
    <row r="318" spans="1:8" x14ac:dyDescent="0.25">
      <c r="A318" s="5"/>
      <c r="B318" s="5"/>
      <c r="C318" s="5"/>
      <c r="D318" s="5"/>
      <c r="E318" s="5"/>
      <c r="F318" s="5"/>
      <c r="G318" s="5"/>
      <c r="H318" s="5"/>
    </row>
    <row r="319" spans="1:8" x14ac:dyDescent="0.25">
      <c r="A319" s="5"/>
      <c r="B319" s="5"/>
      <c r="C319" s="5"/>
      <c r="D319" s="5"/>
      <c r="E319" s="5"/>
      <c r="F319" s="5"/>
      <c r="G319" s="5"/>
      <c r="H319" s="5"/>
    </row>
    <row r="320" spans="1:8" x14ac:dyDescent="0.25">
      <c r="A320" s="5"/>
      <c r="B320" s="5"/>
      <c r="C320" s="5"/>
      <c r="D320" s="5"/>
      <c r="E320" s="5"/>
      <c r="F320" s="5"/>
      <c r="G320" s="5"/>
      <c r="H320" s="5"/>
    </row>
    <row r="321" spans="1:8" x14ac:dyDescent="0.25">
      <c r="A321" s="5"/>
      <c r="B321" s="5"/>
      <c r="C321" s="5"/>
      <c r="D321" s="5"/>
      <c r="E321" s="5"/>
      <c r="F321" s="5"/>
      <c r="G321" s="5"/>
      <c r="H321" s="5"/>
    </row>
    <row r="322" spans="1:8" x14ac:dyDescent="0.25">
      <c r="A322" s="5"/>
      <c r="B322" s="5"/>
      <c r="C322" s="5"/>
      <c r="D322" s="5"/>
      <c r="E322" s="5"/>
      <c r="F322" s="5"/>
      <c r="G322" s="5"/>
      <c r="H322" s="5"/>
    </row>
    <row r="323" spans="1:8" x14ac:dyDescent="0.25">
      <c r="A323" s="5"/>
      <c r="B323" s="5"/>
      <c r="C323" s="5"/>
      <c r="D323" s="5"/>
      <c r="E323" s="5"/>
      <c r="F323" s="5"/>
      <c r="G323" s="5"/>
      <c r="H323" s="5"/>
    </row>
    <row r="324" spans="1:8" x14ac:dyDescent="0.25">
      <c r="A324" s="5"/>
      <c r="B324" s="5"/>
      <c r="C324" s="5"/>
      <c r="D324" s="5"/>
      <c r="E324" s="5"/>
      <c r="F324" s="5"/>
      <c r="G324" s="5"/>
      <c r="H324" s="5"/>
    </row>
    <row r="325" spans="1:8" x14ac:dyDescent="0.25">
      <c r="A325" s="5"/>
      <c r="B325" s="5"/>
      <c r="C325" s="5"/>
      <c r="D325" s="5"/>
      <c r="E325" s="5"/>
      <c r="F325" s="5"/>
      <c r="G325" s="5"/>
      <c r="H325" s="5"/>
    </row>
    <row r="326" spans="1:8" x14ac:dyDescent="0.25">
      <c r="A326" s="5"/>
      <c r="B326" s="5"/>
      <c r="C326" s="5"/>
      <c r="D326" s="5"/>
      <c r="E326" s="5"/>
      <c r="F326" s="5"/>
      <c r="G326" s="5"/>
      <c r="H326" s="5"/>
    </row>
    <row r="327" spans="1:8" x14ac:dyDescent="0.25">
      <c r="A327" s="5"/>
      <c r="B327" s="5"/>
      <c r="C327" s="5"/>
      <c r="D327" s="5"/>
      <c r="E327" s="5"/>
      <c r="F327" s="5"/>
      <c r="G327" s="5"/>
      <c r="H327" s="5"/>
    </row>
    <row r="328" spans="1:8" x14ac:dyDescent="0.25">
      <c r="A328" s="5"/>
      <c r="B328" s="5"/>
      <c r="C328" s="5"/>
      <c r="D328" s="5"/>
      <c r="E328" s="5"/>
      <c r="F328" s="5"/>
      <c r="G328" s="5"/>
      <c r="H328" s="5"/>
    </row>
    <row r="329" spans="1:8" x14ac:dyDescent="0.25">
      <c r="A329" s="5"/>
      <c r="B329" s="5"/>
      <c r="C329" s="5"/>
      <c r="D329" s="5"/>
      <c r="E329" s="5"/>
      <c r="F329" s="5"/>
      <c r="G329" s="5"/>
      <c r="H329" s="5"/>
    </row>
    <row r="330" spans="1:8" x14ac:dyDescent="0.25">
      <c r="A330" s="5"/>
      <c r="B330" s="5"/>
      <c r="C330" s="5"/>
      <c r="D330" s="5"/>
      <c r="E330" s="5"/>
      <c r="F330" s="5"/>
      <c r="G330" s="5"/>
      <c r="H330" s="5"/>
    </row>
    <row r="331" spans="1:8" x14ac:dyDescent="0.25">
      <c r="A331" s="5"/>
      <c r="B331" s="5"/>
      <c r="C331" s="5"/>
      <c r="D331" s="5"/>
      <c r="E331" s="5"/>
      <c r="F331" s="5"/>
      <c r="G331" s="5"/>
      <c r="H331" s="5"/>
    </row>
    <row r="332" spans="1:8" x14ac:dyDescent="0.25">
      <c r="A332" s="5"/>
      <c r="B332" s="5"/>
      <c r="C332" s="5"/>
      <c r="D332" s="5"/>
      <c r="E332" s="5"/>
      <c r="F332" s="5"/>
      <c r="G332" s="5"/>
      <c r="H332" s="5"/>
    </row>
    <row r="333" spans="1:8" x14ac:dyDescent="0.25">
      <c r="A333" s="5"/>
      <c r="B333" s="5"/>
      <c r="C333" s="5"/>
      <c r="D333" s="5"/>
      <c r="E333" s="5"/>
      <c r="F333" s="5"/>
      <c r="G333" s="5"/>
      <c r="H333" s="5"/>
    </row>
    <row r="334" spans="1:8" x14ac:dyDescent="0.25">
      <c r="A334" s="5"/>
      <c r="B334" s="5"/>
      <c r="C334" s="5"/>
      <c r="D334" s="5"/>
      <c r="E334" s="5"/>
      <c r="F334" s="5"/>
      <c r="G334" s="5"/>
      <c r="H334" s="5"/>
    </row>
    <row r="335" spans="1:8" x14ac:dyDescent="0.25">
      <c r="A335" s="5"/>
      <c r="B335" s="5"/>
      <c r="C335" s="5"/>
      <c r="D335" s="5"/>
      <c r="E335" s="5"/>
      <c r="F335" s="5"/>
      <c r="G335" s="5"/>
      <c r="H335" s="5"/>
    </row>
    <row r="336" spans="1:8" x14ac:dyDescent="0.25">
      <c r="A336" s="5"/>
      <c r="B336" s="5"/>
      <c r="C336" s="5"/>
      <c r="D336" s="5"/>
      <c r="E336" s="5"/>
      <c r="F336" s="5"/>
      <c r="G336" s="5"/>
      <c r="H336" s="5"/>
    </row>
    <row r="337" spans="1:8" x14ac:dyDescent="0.25">
      <c r="A337" s="5"/>
      <c r="B337" s="5"/>
      <c r="C337" s="5"/>
      <c r="D337" s="5"/>
      <c r="E337" s="5"/>
      <c r="F337" s="5"/>
      <c r="G337" s="5"/>
      <c r="H337" s="5"/>
    </row>
    <row r="338" spans="1:8" x14ac:dyDescent="0.25">
      <c r="A338" s="5"/>
      <c r="B338" s="5"/>
      <c r="C338" s="5"/>
      <c r="D338" s="5"/>
      <c r="E338" s="5"/>
      <c r="F338" s="5"/>
      <c r="G338" s="5"/>
      <c r="H338" s="5"/>
    </row>
    <row r="339" spans="1:8" x14ac:dyDescent="0.25">
      <c r="A339" s="5"/>
      <c r="B339" s="5"/>
      <c r="C339" s="5"/>
      <c r="D339" s="5"/>
      <c r="E339" s="5"/>
      <c r="F339" s="5"/>
      <c r="G339" s="5"/>
      <c r="H339" s="5"/>
    </row>
    <row r="340" spans="1:8" x14ac:dyDescent="0.25">
      <c r="A340" s="5"/>
      <c r="B340" s="5"/>
      <c r="C340" s="5"/>
      <c r="D340" s="5"/>
      <c r="E340" s="5"/>
      <c r="F340" s="5"/>
      <c r="G340" s="5"/>
      <c r="H340" s="5"/>
    </row>
    <row r="341" spans="1:8" x14ac:dyDescent="0.25">
      <c r="A341" s="5"/>
      <c r="B341" s="5"/>
      <c r="C341" s="5"/>
      <c r="D341" s="5"/>
      <c r="E341" s="5"/>
      <c r="F341" s="5"/>
      <c r="G341" s="5"/>
      <c r="H341" s="5"/>
    </row>
    <row r="342" spans="1:8" x14ac:dyDescent="0.25">
      <c r="A342" s="5"/>
      <c r="B342" s="5"/>
      <c r="C342" s="5"/>
      <c r="D342" s="5"/>
      <c r="E342" s="5"/>
      <c r="F342" s="5"/>
      <c r="G342" s="5"/>
      <c r="H342" s="5"/>
    </row>
    <row r="343" spans="1:8" x14ac:dyDescent="0.25">
      <c r="A343" s="5"/>
      <c r="B343" s="5"/>
      <c r="C343" s="5"/>
      <c r="D343" s="5"/>
      <c r="E343" s="5"/>
      <c r="F343" s="5"/>
      <c r="G343" s="5"/>
      <c r="H343" s="5"/>
    </row>
    <row r="344" spans="1:8" x14ac:dyDescent="0.25">
      <c r="A344" s="5"/>
      <c r="B344" s="5"/>
      <c r="C344" s="5"/>
      <c r="D344" s="5"/>
      <c r="E344" s="5"/>
      <c r="F344" s="5"/>
      <c r="G344" s="5"/>
      <c r="H344" s="5"/>
    </row>
    <row r="345" spans="1:8" x14ac:dyDescent="0.25">
      <c r="A345" s="5"/>
      <c r="B345" s="5"/>
      <c r="C345" s="5"/>
      <c r="D345" s="5"/>
      <c r="E345" s="5"/>
      <c r="F345" s="5"/>
      <c r="G345" s="5"/>
      <c r="H345" s="5"/>
    </row>
    <row r="346" spans="1:8" x14ac:dyDescent="0.25">
      <c r="A346" s="5"/>
      <c r="B346" s="5"/>
      <c r="C346" s="5"/>
      <c r="D346" s="5"/>
      <c r="E346" s="5"/>
      <c r="F346" s="5"/>
      <c r="G346" s="5"/>
      <c r="H346" s="5"/>
    </row>
    <row r="347" spans="1:8" x14ac:dyDescent="0.25">
      <c r="A347" s="5"/>
      <c r="B347" s="5"/>
      <c r="C347" s="5"/>
      <c r="D347" s="5"/>
      <c r="E347" s="5"/>
      <c r="F347" s="5"/>
      <c r="G347" s="5"/>
      <c r="H347" s="5"/>
    </row>
    <row r="348" spans="1:8" x14ac:dyDescent="0.25">
      <c r="A348" s="5"/>
      <c r="B348" s="5"/>
      <c r="C348" s="5"/>
      <c r="D348" s="5"/>
      <c r="E348" s="5"/>
      <c r="F348" s="5"/>
      <c r="G348" s="5"/>
      <c r="H348" s="5"/>
    </row>
    <row r="349" spans="1:8" x14ac:dyDescent="0.25">
      <c r="A349" s="5"/>
      <c r="B349" s="5"/>
      <c r="C349" s="5"/>
      <c r="D349" s="5"/>
      <c r="E349" s="5"/>
      <c r="F349" s="5"/>
      <c r="G349" s="5"/>
      <c r="H349" s="5"/>
    </row>
    <row r="350" spans="1:8" x14ac:dyDescent="0.25">
      <c r="A350" s="5"/>
      <c r="B350" s="5"/>
      <c r="C350" s="5"/>
      <c r="D350" s="5"/>
      <c r="E350" s="5"/>
      <c r="F350" s="5"/>
      <c r="G350" s="5"/>
      <c r="H350" s="5"/>
    </row>
    <row r="351" spans="1:8" x14ac:dyDescent="0.25">
      <c r="A351" s="5"/>
      <c r="B351" s="5"/>
      <c r="C351" s="5"/>
      <c r="D351" s="5"/>
      <c r="E351" s="5"/>
      <c r="F351" s="5"/>
      <c r="G351" s="5"/>
      <c r="H351" s="5"/>
    </row>
    <row r="352" spans="1:8" x14ac:dyDescent="0.25">
      <c r="A352" s="5"/>
      <c r="B352" s="5"/>
      <c r="C352" s="5"/>
      <c r="D352" s="5"/>
      <c r="E352" s="5"/>
      <c r="F352" s="5"/>
      <c r="G352" s="5"/>
      <c r="H352" s="5"/>
    </row>
  </sheetData>
  <mergeCells count="10">
    <mergeCell ref="A79:N79"/>
    <mergeCell ref="A80:O80"/>
    <mergeCell ref="A1:N1"/>
    <mergeCell ref="A2:N2"/>
    <mergeCell ref="A3:N3"/>
    <mergeCell ref="A4:N4"/>
    <mergeCell ref="A7:N7"/>
    <mergeCell ref="B5:N5"/>
    <mergeCell ref="A30:N30"/>
    <mergeCell ref="A53:N53"/>
  </mergeCells>
  <phoneticPr fontId="18" type="noConversion"/>
  <hyperlinks>
    <hyperlink ref="A102" r:id="rId1" xr:uid="{6E19E20C-66A0-4C42-BE46-2644B05FF13F}"/>
  </hyperlinks>
  <pageMargins left="0.70866141732283472" right="0.70866141732283472" top="0.74803149606299213" bottom="0.74803149606299213" header="0.31496062992125984" footer="0.31496062992125984"/>
  <pageSetup paperSize="9" scale="65" fitToHeight="0" orientation="landscape" r:id="rId2"/>
  <rowBreaks count="2" manualBreakCount="2">
    <brk id="27" max="14" man="1"/>
    <brk id="76" max="14"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af302855-5de3-48f9-83c2-fc1acc0f760b" ContentTypeId="0x010100B5F685A1365F544391EF8C813B164F3A" PreviousValue="false"/>
</file>

<file path=customXml/item3.xml><?xml version="1.0" encoding="utf-8"?>
<ct:contentTypeSchema xmlns:ct="http://schemas.microsoft.com/office/2006/metadata/contentType" xmlns:ma="http://schemas.microsoft.com/office/2006/metadata/properties/metaAttributes" ct:_="" ma:_="" ma:contentTypeName="ASIC Document" ma:contentTypeID="0x010100B5F685A1365F544391EF8C813B164F3A00129821EAC5878D4DB5E4D6DE3D01A3AA" ma:contentTypeVersion="26" ma:contentTypeDescription="" ma:contentTypeScope="" ma:versionID="2b37b1fbc2f730b76b5c15b0f9341b87">
  <xsd:schema xmlns:xsd="http://www.w3.org/2001/XMLSchema" xmlns:xs="http://www.w3.org/2001/XMLSchema" xmlns:p="http://schemas.microsoft.com/office/2006/metadata/properties" xmlns:ns2="db2b92ca-6ed0-4085-802d-4c686a2e8c3f" xmlns:ns3="1d6a54bf-b2be-4acb-9625-890a1b7e0238" xmlns:ns4="eb44715b-cd74-4c79-92c4-f0e9f1a86440" targetNamespace="http://schemas.microsoft.com/office/2006/metadata/properties" ma:root="true" ma:fieldsID="2ffc976fd743d856db10bdc09ceefcac" ns2:_="" ns3:_="" ns4:_="">
    <xsd:import namespace="db2b92ca-6ed0-4085-802d-4c686a2e8c3f"/>
    <xsd:import namespace="1d6a54bf-b2be-4acb-9625-890a1b7e0238"/>
    <xsd:import namespace="eb44715b-cd74-4c79-92c4-f0e9f1a86440"/>
    <xsd:element name="properties">
      <xsd:complexType>
        <xsd:sequence>
          <xsd:element name="documentManagement">
            <xsd:complexType>
              <xsd:all>
                <xsd:element ref="ns2:NAPReason" minOccurs="0"/>
                <xsd:element ref="ns2:p1abb5e704a84578aa4b8ef0390c3b25" minOccurs="0"/>
                <xsd:element ref="ns2:TaxCatchAll" minOccurs="0"/>
                <xsd:element ref="ns2:TaxCatchAllLabel" minOccurs="0"/>
                <xsd:element ref="ns2:DocumentNotes" minOccurs="0"/>
                <xsd:element ref="ns3:MediaServiceFastMetadata" minOccurs="0"/>
                <xsd:element ref="ns3:MediaServiceMetadata" minOccurs="0"/>
                <xsd:element ref="ns3:MediaServiceObjectDetectorVersions" minOccurs="0"/>
                <xsd:element ref="ns4:_dlc_DocId" minOccurs="0"/>
                <xsd:element ref="ns4:_dlc_DocIdUrl" minOccurs="0"/>
                <xsd:element ref="ns4:_dlc_DocIdPersistI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b92ca-6ed0-4085-802d-4c686a2e8c3f" elementFormDefault="qualified">
    <xsd:import namespace="http://schemas.microsoft.com/office/2006/documentManagement/types"/>
    <xsd:import namespace="http://schemas.microsoft.com/office/infopath/2007/PartnerControls"/>
    <xsd:element name="NAPReason" ma:index="8" nillable="true" ma:displayName="NAP Reason" ma:internalName="NAPReason">
      <xsd:simpleType>
        <xsd:restriction base="dms:Choice">
          <xsd:enumeration value="Created in error"/>
          <xsd:enumeration value="Low risk email, calendar entry or alert"/>
          <xsd:enumeration value="Copy kept for reference only"/>
          <xsd:enumeration value="Duplicate"/>
          <xsd:enumeration value="Rough working paper or calculations"/>
          <xsd:enumeration value="Draft not intended for further use"/>
          <xsd:enumeration value="Externally published material"/>
          <xsd:enumeration value="Unofficial information"/>
        </xsd:restriction>
      </xsd:simpleType>
    </xsd:element>
    <xsd:element name="p1abb5e704a84578aa4b8ef0390c3b25" ma:index="9" ma:taxonomy="true" ma:internalName="p1abb5e704a84578aa4b8ef0390c3b25" ma:taxonomyFieldName="SecurityClassification" ma:displayName="Security Classification" ma:readOnly="false" ma:fieldId="{91abb5e7-04a8-4578-aa4b-8ef0390c3b25}" ma:sspId="af302855-5de3-48f9-83c2-fc1acc0f760b" ma:termSetId="1d2f2699-c9ac-44b7-aa84-d64945e6f0bf"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3046626-ced4-43a5-bd99-cf945da47645}" ma:internalName="TaxCatchAll" ma:showField="CatchAllData"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3046626-ced4-43a5-bd99-cf945da47645}" ma:internalName="TaxCatchAllLabel" ma:readOnly="true" ma:showField="CatchAllDataLabel"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DocumentNotes" ma:index="13" nillable="true" ma:displayName="Document Notes" ma:internalName="Document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6a54bf-b2be-4acb-9625-890a1b7e0238" elementFormDefault="qualified">
    <xsd:import namespace="http://schemas.microsoft.com/office/2006/documentManagement/types"/>
    <xsd:import namespace="http://schemas.microsoft.com/office/infopath/2007/PartnerControls"/>
    <xsd:element name="MediaServiceFastMetadata" ma:index="14" nillable="true" ma:displayName="MediaServiceFastMetadata" ma:hidden="true" ma:internalName="MediaServiceFastMetadata" ma:readOnly="true">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4715b-cd74-4c79-92c4-f0e9f1a86440" elementFormDefault="qualified">
    <xsd:import namespace="http://schemas.microsoft.com/office/2006/documentManagement/types"/>
    <xsd:import namespace="http://schemas.microsoft.com/office/infopath/2007/PartnerControls"/>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5.xml><?xml version="1.0" encoding="utf-8"?>
<p:properties xmlns:p="http://schemas.microsoft.com/office/2006/metadata/properties" xmlns:xsi="http://www.w3.org/2001/XMLSchema-instance" xmlns:pc="http://schemas.microsoft.com/office/infopath/2007/PartnerControls">
  <documentManagement>
    <TaxCatchAll xmlns="db2b92ca-6ed0-4085-802d-4c686a2e8c3f">
      <Value>1</Value>
    </TaxCatchAll>
    <p1abb5e704a84578aa4b8ef0390c3b25 xmlns="db2b92ca-6ed0-4085-802d-4c686a2e8c3f">
      <Terms xmlns="http://schemas.microsoft.com/office/infopath/2007/PartnerControls">
        <TermInfo xmlns="http://schemas.microsoft.com/office/infopath/2007/PartnerControls">
          <TermName xmlns="http://schemas.microsoft.com/office/infopath/2007/PartnerControls">OFFICIAL - Sensitive</TermName>
          <TermId xmlns="http://schemas.microsoft.com/office/infopath/2007/PartnerControls">6eccc17f-024b-41b0-b6b1-faf98d2aff85</TermId>
        </TermInfo>
      </Terms>
    </p1abb5e704a84578aa4b8ef0390c3b25>
    <DocumentNotes xmlns="db2b92ca-6ed0-4085-802d-4c686a2e8c3f" xsi:nil="true"/>
    <NAPReason xmlns="db2b92ca-6ed0-4085-802d-4c686a2e8c3f" xsi:nil="true"/>
    <_dlc_DocId xmlns="eb44715b-cd74-4c79-92c4-f0e9f1a86440">001052-1204152581-109</_dlc_DocId>
    <_dlc_DocIdUrl xmlns="eb44715b-cd74-4c79-92c4-f0e9f1a86440">
      <Url>https://asiclink.sharepoint.com/teams/001052/_layouts/15/DocIdRedir.aspx?ID=001052-1204152581-109</Url>
      <Description>001052-1204152581-109</Description>
    </_dlc_DocIdUrl>
  </documentManagement>
</p:properties>
</file>

<file path=customXml/itemProps1.xml><?xml version="1.0" encoding="utf-8"?>
<ds:datastoreItem xmlns:ds="http://schemas.openxmlformats.org/officeDocument/2006/customXml" ds:itemID="{6F5B2429-7245-4F1F-9FB3-484D0C91C425}">
  <ds:schemaRefs>
    <ds:schemaRef ds:uri="http://schemas.microsoft.com/sharepoint/events"/>
  </ds:schemaRefs>
</ds:datastoreItem>
</file>

<file path=customXml/itemProps2.xml><?xml version="1.0" encoding="utf-8"?>
<ds:datastoreItem xmlns:ds="http://schemas.openxmlformats.org/officeDocument/2006/customXml" ds:itemID="{1A5E3838-D645-41B5-B2F4-C84081B56061}">
  <ds:schemaRefs>
    <ds:schemaRef ds:uri="Microsoft.SharePoint.Taxonomy.ContentTypeSync"/>
  </ds:schemaRefs>
</ds:datastoreItem>
</file>

<file path=customXml/itemProps3.xml><?xml version="1.0" encoding="utf-8"?>
<ds:datastoreItem xmlns:ds="http://schemas.openxmlformats.org/officeDocument/2006/customXml" ds:itemID="{87158379-ED4A-4DB0-AE86-F7D4031A4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b92ca-6ed0-4085-802d-4c686a2e8c3f"/>
    <ds:schemaRef ds:uri="1d6a54bf-b2be-4acb-9625-890a1b7e0238"/>
    <ds:schemaRef ds:uri="eb44715b-cd74-4c79-92c4-f0e9f1a86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21B0FA-D6D1-44BF-BEAC-5A1C73DD33D3}">
  <ds:schemaRefs>
    <ds:schemaRef ds:uri="http://schemas.microsoft.com/sharepoint/v3/contenttype/forms"/>
  </ds:schemaRefs>
</ds:datastoreItem>
</file>

<file path=customXml/itemProps5.xml><?xml version="1.0" encoding="utf-8"?>
<ds:datastoreItem xmlns:ds="http://schemas.openxmlformats.org/officeDocument/2006/customXml" ds:itemID="{8EA8FB24-E935-475C-80C6-A2430C1AC44A}">
  <ds:schemaRefs>
    <ds:schemaRef ds:uri="http://purl.org/dc/dcmitype/"/>
    <ds:schemaRef ds:uri="db2b92ca-6ed0-4085-802d-4c686a2e8c3f"/>
    <ds:schemaRef ds:uri="1d6a54bf-b2be-4acb-9625-890a1b7e0238"/>
    <ds:schemaRef ds:uri="http://schemas.microsoft.com/office/2006/documentManagement/types"/>
    <ds:schemaRef ds:uri="eb44715b-cd74-4c79-92c4-f0e9f1a86440"/>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16</vt:i4>
      </vt:variant>
    </vt:vector>
  </HeadingPairs>
  <TitlesOfParts>
    <vt:vector size="39" baseType="lpstr">
      <vt:lpstr>Contents</vt:lpstr>
      <vt:lpstr>3.3.1</vt:lpstr>
      <vt:lpstr>3.3.2</vt:lpstr>
      <vt:lpstr>3.3.3</vt:lpstr>
      <vt:lpstr>3.3.4</vt:lpstr>
      <vt:lpstr>3.3.5</vt:lpstr>
      <vt:lpstr>3.3.6</vt:lpstr>
      <vt:lpstr>3.3.7</vt:lpstr>
      <vt:lpstr>3.3.8</vt:lpstr>
      <vt:lpstr>3.3.9</vt:lpstr>
      <vt:lpstr>3.3.10</vt:lpstr>
      <vt:lpstr>3.3.11</vt:lpstr>
      <vt:lpstr>3.3.12</vt:lpstr>
      <vt:lpstr>3.3.13</vt:lpstr>
      <vt:lpstr>3.3.14</vt:lpstr>
      <vt:lpstr>3.3.15</vt:lpstr>
      <vt:lpstr>3.3.16</vt:lpstr>
      <vt:lpstr>3.3.17</vt:lpstr>
      <vt:lpstr>3.3.18</vt:lpstr>
      <vt:lpstr>3.3.19</vt:lpstr>
      <vt:lpstr>3.3.20</vt:lpstr>
      <vt:lpstr>3.3.21</vt:lpstr>
      <vt:lpstr>3.3.22</vt:lpstr>
      <vt:lpstr>'3.3.10'!Print_Area</vt:lpstr>
      <vt:lpstr>'3.3.11'!Print_Area</vt:lpstr>
      <vt:lpstr>'3.3.12'!Print_Area</vt:lpstr>
      <vt:lpstr>'3.3.13'!Print_Area</vt:lpstr>
      <vt:lpstr>'3.3.14'!Print_Area</vt:lpstr>
      <vt:lpstr>'3.3.15'!Print_Area</vt:lpstr>
      <vt:lpstr>'3.3.17'!Print_Area</vt:lpstr>
      <vt:lpstr>'3.3.2'!Print_Area</vt:lpstr>
      <vt:lpstr>'3.3.3'!Print_Area</vt:lpstr>
      <vt:lpstr>'3.3.4'!Print_Area</vt:lpstr>
      <vt:lpstr>'3.3.5'!Print_Area</vt:lpstr>
      <vt:lpstr>'3.3.6'!Print_Area</vt:lpstr>
      <vt:lpstr>'3.3.7'!Print_Area</vt:lpstr>
      <vt:lpstr>'3.3.8'!Print_Area</vt:lpstr>
      <vt:lpstr>'3.3.9'!Print_Area</vt:lpstr>
      <vt:lpstr>Contents!Print_Area</vt:lpstr>
    </vt:vector>
  </TitlesOfParts>
  <Manager/>
  <Company>ASIC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ASIC-Insolvency-statistics-series 3.3</dc:title>
  <dc:subject>2021-2022 ASIC-Insolvency-statistics-series 3.3</dc:subject>
  <dc:creator>ASIC</dc:creator>
  <cp:keywords/>
  <dc:description/>
  <cp:lastModifiedBy>Amy Lau</cp:lastModifiedBy>
  <cp:revision/>
  <dcterms:created xsi:type="dcterms:W3CDTF">2010-09-22T02:22:35Z</dcterms:created>
  <dcterms:modified xsi:type="dcterms:W3CDTF">2025-12-16T04:36:40Z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B1039155</vt:lpwstr>
  </property>
  <property fmtid="{D5CDD505-2E9C-101B-9397-08002B2CF9AE}" pid="4" name="Objective-Title">
    <vt:lpwstr>2014-2015 ASIC-Insolvency-statistics-series3.3</vt:lpwstr>
  </property>
  <property fmtid="{D5CDD505-2E9C-101B-9397-08002B2CF9AE}" pid="5" name="Objective-Comment">
    <vt:lpwstr>
    </vt:lpwstr>
  </property>
  <property fmtid="{D5CDD505-2E9C-101B-9397-08002B2CF9AE}" pid="6" name="Objective-CreationStamp">
    <vt:filetime>2015-09-08T23:43:36Z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2016-01-22T15:26:36Z</vt:filetime>
  </property>
  <property fmtid="{D5CDD505-2E9C-101B-9397-08002B2CF9AE}" pid="10" name="Objective-ModificationStamp">
    <vt:filetime>2016-01-22T14:38:25Z</vt:filetime>
  </property>
  <property fmtid="{D5CDD505-2E9C-101B-9397-08002B2CF9AE}" pid="11" name="Objective-Owner">
    <vt:lpwstr>Catrina Orr</vt:lpwstr>
  </property>
  <property fmtid="{D5CDD505-2E9C-101B-9397-08002B2CF9AE}" pid="12" name="Objective-Path">
    <vt:lpwstr>BCS:ASIC:REGULATION &amp; COMPLIANCE:Reporting:Insolvency Practitioners - External Administrators' Reports:2015 External Administrators reports:</vt:lpwstr>
  </property>
  <property fmtid="{D5CDD505-2E9C-101B-9397-08002B2CF9AE}" pid="13" name="Objective-Parent">
    <vt:lpwstr>2015 External Administrators reports</vt:lpwstr>
  </property>
  <property fmtid="{D5CDD505-2E9C-101B-9397-08002B2CF9AE}" pid="14" name="Objective-State">
    <vt:lpwstr>Published</vt:lpwstr>
  </property>
  <property fmtid="{D5CDD505-2E9C-101B-9397-08002B2CF9AE}" pid="15" name="Objective-Version">
    <vt:lpwstr>1.0</vt:lpwstr>
  </property>
  <property fmtid="{D5CDD505-2E9C-101B-9397-08002B2CF9AE}" pid="16" name="Objective-VersionNumber">
    <vt:i4>6</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IN-CONFIDENCE]</vt:lpwstr>
  </property>
  <property fmtid="{D5CDD505-2E9C-101B-9397-08002B2CF9AE}" pid="20" name="Objective-Caveats">
    <vt:lpwstr>
    </vt:lpwstr>
  </property>
  <property fmtid="{D5CDD505-2E9C-101B-9397-08002B2CF9AE}" pid="21" name="Objective-Category [system]">
    <vt:lpwstr>
    </vt:lpwstr>
  </property>
  <property fmtid="{D5CDD505-2E9C-101B-9397-08002B2CF9AE}" pid="22" name="ContentTypeId">
    <vt:lpwstr>0x010100B5F685A1365F544391EF8C813B164F3A00129821EAC5878D4DB5E4D6DE3D01A3AA</vt:lpwstr>
  </property>
  <property fmtid="{D5CDD505-2E9C-101B-9397-08002B2CF9AE}" pid="23" name="RecordPoint_WorkflowType">
    <vt:lpwstr>ActiveSubmitStub</vt:lpwstr>
  </property>
  <property fmtid="{D5CDD505-2E9C-101B-9397-08002B2CF9AE}" pid="24" name="RecordPoint_ActiveItemWebId">
    <vt:lpwstr>{5e2ffa49-0319-40ff-b91c-315abd817404}</vt:lpwstr>
  </property>
  <property fmtid="{D5CDD505-2E9C-101B-9397-08002B2CF9AE}" pid="25" name="RecordPoint_ActiveItemSiteId">
    <vt:lpwstr>{2b671c10-e4a0-4000-aadb-76c91cc22cb4}</vt:lpwstr>
  </property>
  <property fmtid="{D5CDD505-2E9C-101B-9397-08002B2CF9AE}" pid="26" name="RecordPoint_ActiveItemListId">
    <vt:lpwstr>{df073a32-fb79-4245-b802-9c451f04249d}</vt:lpwstr>
  </property>
  <property fmtid="{D5CDD505-2E9C-101B-9397-08002B2CF9AE}" pid="27" name="RecordPoint_ActiveItemUniqueId">
    <vt:lpwstr>{44638170-b15a-4fc9-9a67-b15a43cef04c}</vt:lpwstr>
  </property>
  <property fmtid="{D5CDD505-2E9C-101B-9397-08002B2CF9AE}" pid="28" name="RecordPoint_RecordNumberSubmitted">
    <vt:lpwstr>R20220000858857</vt:lpwstr>
  </property>
  <property fmtid="{D5CDD505-2E9C-101B-9397-08002B2CF9AE}" pid="29" name="RecordPoint_SubmissionCompleted">
    <vt:lpwstr>2022-01-21T15:37:25.2978421+11:00</vt:lpwstr>
  </property>
  <property fmtid="{D5CDD505-2E9C-101B-9397-08002B2CF9AE}" pid="30" name="SecurityClassification">
    <vt:lpwstr>1;#OFFICIAL - Sensitive|6eccc17f-024b-41b0-b6b1-faf98d2aff85</vt:lpwstr>
  </property>
  <property fmtid="{D5CDD505-2E9C-101B-9397-08002B2CF9AE}" pid="31" name="RecordPoint_SubmissionDate">
    <vt:lpwstr/>
  </property>
  <property fmtid="{D5CDD505-2E9C-101B-9397-08002B2CF9AE}" pid="32" name="RecordPoint_RecordFormat">
    <vt:lpwstr/>
  </property>
  <property fmtid="{D5CDD505-2E9C-101B-9397-08002B2CF9AE}" pid="33" name="Period">
    <vt:lpwstr>20;#2018-2019|9b1e263a-3df6-47ee-806d-7e0dde3b28b2</vt:lpwstr>
  </property>
  <property fmtid="{D5CDD505-2E9C-101B-9397-08002B2CF9AE}" pid="34" name="Order">
    <vt:r8>110200</vt:r8>
  </property>
  <property fmtid="{D5CDD505-2E9C-101B-9397-08002B2CF9AE}" pid="35" name="bb01e81e06614cfdb08b6d47c8bf5851">
    <vt:lpwstr>2018-2019|9b1e263a-3df6-47ee-806d-7e0dde3b28b2</vt:lpwstr>
  </property>
  <property fmtid="{D5CDD505-2E9C-101B-9397-08002B2CF9AE}" pid="36" name="MailSubject">
    <vt:lpwstr/>
  </property>
  <property fmtid="{D5CDD505-2E9C-101B-9397-08002B2CF9AE}" pid="37" name="MailIn-Reply-To0">
    <vt:lpwstr/>
  </property>
  <property fmtid="{D5CDD505-2E9C-101B-9397-08002B2CF9AE}" pid="38" name="MailAttachments">
    <vt:bool>false</vt:bool>
  </property>
  <property fmtid="{D5CDD505-2E9C-101B-9397-08002B2CF9AE}" pid="39" name="DocumentSetDescription">
    <vt:lpwstr/>
  </property>
  <property fmtid="{D5CDD505-2E9C-101B-9397-08002B2CF9AE}" pid="40" name="MailTo">
    <vt:lpwstr/>
  </property>
  <property fmtid="{D5CDD505-2E9C-101B-9397-08002B2CF9AE}" pid="41" name="MailOriginalSubject">
    <vt:lpwstr/>
  </property>
  <property fmtid="{D5CDD505-2E9C-101B-9397-08002B2CF9AE}" pid="42" name="MailFrom">
    <vt:lpwstr/>
  </property>
  <property fmtid="{D5CDD505-2E9C-101B-9397-08002B2CF9AE}" pid="43" name="MailCc">
    <vt:lpwstr/>
  </property>
  <property fmtid="{D5CDD505-2E9C-101B-9397-08002B2CF9AE}" pid="44" name="URL">
    <vt:lpwstr/>
  </property>
  <property fmtid="{D5CDD505-2E9C-101B-9397-08002B2CF9AE}" pid="45" name="MailReferences">
    <vt:lpwstr/>
  </property>
  <property fmtid="{D5CDD505-2E9C-101B-9397-08002B2CF9AE}" pid="46" name="LegacyId">
    <vt:lpwstr/>
  </property>
  <property fmtid="{D5CDD505-2E9C-101B-9397-08002B2CF9AE}" pid="47" name="MailReply-To0">
    <vt:lpwstr/>
  </property>
  <property fmtid="{D5CDD505-2E9C-101B-9397-08002B2CF9AE}" pid="48" name="_dlc_DocIdItemGuid">
    <vt:lpwstr>2aeb761a-a3ae-47e2-ba48-d1adb76f2619</vt:lpwstr>
  </property>
  <property fmtid="{D5CDD505-2E9C-101B-9397-08002B2CF9AE}" pid="49" name="MediaServiceImageTags">
    <vt:lpwstr/>
  </property>
  <property fmtid="{D5CDD505-2E9C-101B-9397-08002B2CF9AE}" pid="50" name="ECMSP13CreatedBy">
    <vt:lpwstr>Catrina Orr</vt:lpwstr>
  </property>
  <property fmtid="{D5CDD505-2E9C-101B-9397-08002B2CF9AE}" pid="51" name="ECMSP13ModifiedBy">
    <vt:lpwstr>Catrina Orr</vt:lpwstr>
  </property>
  <property fmtid="{D5CDD505-2E9C-101B-9397-08002B2CF9AE}" pid="52" name="ECMSP13SecurityClassification">
    <vt:lpwstr>OFFICIAL - Sensitive</vt:lpwstr>
  </property>
  <property fmtid="{D5CDD505-2E9C-101B-9397-08002B2CF9AE}" pid="53" name="ECMSP13DocumentID">
    <vt:lpwstr>R20220000858857</vt:lpwstr>
  </property>
  <property fmtid="{D5CDD505-2E9C-101B-9397-08002B2CF9AE}" pid="54" name="MSIP_Label_a6aead41-07f8-4767-ac8e-ef1c9c793766_Enabled">
    <vt:lpwstr>true</vt:lpwstr>
  </property>
  <property fmtid="{D5CDD505-2E9C-101B-9397-08002B2CF9AE}" pid="55" name="MSIP_Label_a6aead41-07f8-4767-ac8e-ef1c9c793766_SetDate">
    <vt:lpwstr>2023-06-19T05:50:21Z</vt:lpwstr>
  </property>
  <property fmtid="{D5CDD505-2E9C-101B-9397-08002B2CF9AE}" pid="56" name="MSIP_Label_a6aead41-07f8-4767-ac8e-ef1c9c793766_Method">
    <vt:lpwstr>Standard</vt:lpwstr>
  </property>
  <property fmtid="{D5CDD505-2E9C-101B-9397-08002B2CF9AE}" pid="57" name="MSIP_Label_a6aead41-07f8-4767-ac8e-ef1c9c793766_Name">
    <vt:lpwstr>OFFICIAL</vt:lpwstr>
  </property>
  <property fmtid="{D5CDD505-2E9C-101B-9397-08002B2CF9AE}" pid="58" name="MSIP_Label_a6aead41-07f8-4767-ac8e-ef1c9c793766_SiteId">
    <vt:lpwstr>5f1de7c6-55cd-4bb2-902d-514c78cf10f4</vt:lpwstr>
  </property>
  <property fmtid="{D5CDD505-2E9C-101B-9397-08002B2CF9AE}" pid="59" name="MSIP_Label_a6aead41-07f8-4767-ac8e-ef1c9c793766_ActionId">
    <vt:lpwstr>795b3bb1-c4a6-4383-8d94-bba94349f1c6</vt:lpwstr>
  </property>
  <property fmtid="{D5CDD505-2E9C-101B-9397-08002B2CF9AE}" pid="60" name="MSIP_Label_a6aead41-07f8-4767-ac8e-ef1c9c793766_ContentBits">
    <vt:lpwstr>0</vt:lpwstr>
  </property>
</Properties>
</file>